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fileSharing readOnlyRecommended="1"/>
  <workbookPr defaultThemeVersion="124226"/>
  <bookViews>
    <workbookView xWindow="120" yWindow="45" windowWidth="15480" windowHeight="9120" tabRatio="861" firstSheet="4" activeTab="6"/>
  </bookViews>
  <sheets>
    <sheet name="Stammdaten" sheetId="16" state="hidden" r:id="rId1"/>
    <sheet name="HINWEISE - Bitte lesen" sheetId="19" state="hidden" r:id="rId2"/>
    <sheet name="GELÄNDELAUF 1000m" sheetId="29" state="hidden" r:id="rId3"/>
    <sheet name="GELÄNDELAUF 1000m SZ" sheetId="30" state="hidden" r:id="rId4"/>
    <sheet name="GELÄNDELAUF 2000m" sheetId="23" r:id="rId5"/>
    <sheet name="GELÄNDELAUF 2000m SZ" sheetId="20" state="hidden" r:id="rId6"/>
    <sheet name="GELÄNDELAUF 5000m" sheetId="24" r:id="rId7"/>
    <sheet name="GELÄNDELAUF 5000m SZ" sheetId="22" state="hidden" r:id="rId8"/>
    <sheet name="VIERKAMPF 1" sheetId="26" r:id="rId9"/>
    <sheet name="VIERKAMPF 2" sheetId="27" r:id="rId10"/>
    <sheet name="VIERKAMPF 3" sheetId="28" r:id="rId11"/>
    <sheet name="DREIKAMPF" sheetId="31" state="hidden" r:id="rId12"/>
    <sheet name="HINDERNISLAUF-TURNIER" sheetId="14" state="hidden" r:id="rId13"/>
    <sheet name="SHORTY" sheetId="6" r:id="rId14"/>
    <sheet name="SHORTY (KO-System)" sheetId="17" state="hidden" r:id="rId15"/>
    <sheet name="CSC" sheetId="5" r:id="rId16"/>
    <sheet name="CSC (KO-System)" sheetId="18" state="hidden" r:id="rId17"/>
    <sheet name="K.O.-Cup" sheetId="15" state="hidden" r:id="rId18"/>
  </sheets>
  <definedNames>
    <definedName name="_xlnm.Print_Titles" localSheetId="11">DREIKAMPF!$1:$4</definedName>
    <definedName name="_xlnm.Print_Titles" localSheetId="2">'GELÄNDELAUF 1000m'!$1:$4</definedName>
    <definedName name="_xlnm.Print_Titles" localSheetId="3">'GELÄNDELAUF 1000m SZ'!$1:$4</definedName>
    <definedName name="_xlnm.Print_Titles" localSheetId="4">'GELÄNDELAUF 2000m'!$1:$4</definedName>
    <definedName name="_xlnm.Print_Titles" localSheetId="5">'GELÄNDELAUF 2000m SZ'!$1:$4</definedName>
    <definedName name="_xlnm.Print_Titles" localSheetId="6">'GELÄNDELAUF 5000m'!$1:$4</definedName>
    <definedName name="_xlnm.Print_Titles" localSheetId="7">'GELÄNDELAUF 5000m SZ'!$1:$4</definedName>
    <definedName name="_xlnm.Print_Titles" localSheetId="12">'HINDERNISLAUF-TURNIER'!$1:$4</definedName>
    <definedName name="_xlnm.Print_Titles" localSheetId="8">'VIERKAMPF 1'!$1:$4</definedName>
    <definedName name="_xlnm.Print_Titles" localSheetId="9">'VIERKAMPF 2'!$1:$4</definedName>
    <definedName name="_xlnm.Print_Titles" localSheetId="10">'VIERKAMPF 3'!$1:$4</definedName>
  </definedNames>
  <calcPr calcId="125725" iterateDelta="1E-4"/>
</workbook>
</file>

<file path=xl/calcChain.xml><?xml version="1.0" encoding="utf-8"?>
<calcChain xmlns="http://schemas.openxmlformats.org/spreadsheetml/2006/main">
  <c r="A3" i="22"/>
  <c r="A3" i="5" l="1"/>
  <c r="A3" i="15"/>
  <c r="A30" i="18"/>
  <c r="A3"/>
  <c r="A30" i="5"/>
  <c r="A36" i="17"/>
  <c r="A36" i="6"/>
  <c r="A3" i="17"/>
  <c r="A3" i="6"/>
  <c r="A3" i="14"/>
  <c r="A3" i="24"/>
  <c r="A3" i="20"/>
  <c r="A3" i="23"/>
  <c r="A3" i="30"/>
  <c r="A3" i="29"/>
  <c r="A3" i="31"/>
  <c r="A3" i="28"/>
  <c r="A3" i="27"/>
  <c r="A3" i="26"/>
  <c r="U9" i="27"/>
  <c r="X34" i="31"/>
  <c r="Y34" s="1"/>
  <c r="W34"/>
  <c r="V34"/>
  <c r="X33"/>
  <c r="W33"/>
  <c r="V33"/>
  <c r="X32"/>
  <c r="Y32" s="1"/>
  <c r="W32"/>
  <c r="V32"/>
  <c r="Z32" s="1"/>
  <c r="X31"/>
  <c r="W31"/>
  <c r="Y31"/>
  <c r="V31"/>
  <c r="X30"/>
  <c r="W30"/>
  <c r="V30"/>
  <c r="Z30" s="1"/>
  <c r="X29"/>
  <c r="W29"/>
  <c r="V29"/>
  <c r="X28"/>
  <c r="W28"/>
  <c r="Y28"/>
  <c r="V28"/>
  <c r="X27"/>
  <c r="W27"/>
  <c r="Y27"/>
  <c r="V27"/>
  <c r="X26"/>
  <c r="W26"/>
  <c r="Y26"/>
  <c r="V26"/>
  <c r="X25"/>
  <c r="W25"/>
  <c r="Y25"/>
  <c r="V25"/>
  <c r="X24"/>
  <c r="W24"/>
  <c r="Y24"/>
  <c r="V24"/>
  <c r="Z24"/>
  <c r="X23"/>
  <c r="W23"/>
  <c r="V23"/>
  <c r="X22"/>
  <c r="Y22" s="1"/>
  <c r="W22"/>
  <c r="V22"/>
  <c r="X21"/>
  <c r="W21"/>
  <c r="V21"/>
  <c r="X20"/>
  <c r="W20"/>
  <c r="V20"/>
  <c r="Z20" s="1"/>
  <c r="X19"/>
  <c r="W19"/>
  <c r="V19"/>
  <c r="X18"/>
  <c r="W18"/>
  <c r="Y18" s="1"/>
  <c r="V18"/>
  <c r="X17"/>
  <c r="Y17" s="1"/>
  <c r="W17"/>
  <c r="V17"/>
  <c r="X16"/>
  <c r="W16"/>
  <c r="V16"/>
  <c r="Z16"/>
  <c r="X15"/>
  <c r="W15"/>
  <c r="Y15" s="1"/>
  <c r="V15"/>
  <c r="X14"/>
  <c r="W14"/>
  <c r="V14"/>
  <c r="X13"/>
  <c r="W13"/>
  <c r="Z13" s="1"/>
  <c r="V13"/>
  <c r="X12"/>
  <c r="W12"/>
  <c r="V12"/>
  <c r="X11"/>
  <c r="W11"/>
  <c r="V11"/>
  <c r="X10"/>
  <c r="W10"/>
  <c r="Y10" s="1"/>
  <c r="V10"/>
  <c r="X9"/>
  <c r="W9"/>
  <c r="V9"/>
  <c r="X8"/>
  <c r="W8"/>
  <c r="V8"/>
  <c r="X7"/>
  <c r="Y7" s="1"/>
  <c r="W7"/>
  <c r="V7"/>
  <c r="Z7" s="1"/>
  <c r="X6"/>
  <c r="W6"/>
  <c r="V6"/>
  <c r="X5"/>
  <c r="W5"/>
  <c r="Z5" s="1"/>
  <c r="V5"/>
  <c r="L34" i="30"/>
  <c r="M34" s="1"/>
  <c r="L33"/>
  <c r="M33"/>
  <c r="L32"/>
  <c r="M32" s="1"/>
  <c r="L31"/>
  <c r="M31" s="1"/>
  <c r="L30"/>
  <c r="M30" s="1"/>
  <c r="L29"/>
  <c r="M29"/>
  <c r="L28"/>
  <c r="M28" s="1"/>
  <c r="L27"/>
  <c r="M27" s="1"/>
  <c r="L26"/>
  <c r="M26" s="1"/>
  <c r="L25"/>
  <c r="M25" s="1"/>
  <c r="L24"/>
  <c r="M24" s="1"/>
  <c r="L23"/>
  <c r="M23"/>
  <c r="L22"/>
  <c r="M22" s="1"/>
  <c r="L21"/>
  <c r="M21" s="1"/>
  <c r="L20"/>
  <c r="M20" s="1"/>
  <c r="L19"/>
  <c r="M19" s="1"/>
  <c r="L18"/>
  <c r="M18" s="1"/>
  <c r="L17"/>
  <c r="M17"/>
  <c r="L16"/>
  <c r="M16" s="1"/>
  <c r="L15"/>
  <c r="M15" s="1"/>
  <c r="L14"/>
  <c r="M14" s="1"/>
  <c r="L13"/>
  <c r="M13" s="1"/>
  <c r="L12"/>
  <c r="M12" s="1"/>
  <c r="L11"/>
  <c r="M11" s="1"/>
  <c r="L10"/>
  <c r="M10" s="1"/>
  <c r="L9"/>
  <c r="M9" s="1"/>
  <c r="L8"/>
  <c r="M8" s="1"/>
  <c r="L7"/>
  <c r="M7"/>
  <c r="L6"/>
  <c r="M6" s="1"/>
  <c r="L5"/>
  <c r="M5" s="1"/>
  <c r="K34" i="29"/>
  <c r="L34" s="1"/>
  <c r="M34" s="1"/>
  <c r="K33"/>
  <c r="L33"/>
  <c r="M33" s="1"/>
  <c r="K32"/>
  <c r="L32" s="1"/>
  <c r="M32" s="1"/>
  <c r="K31"/>
  <c r="L31" s="1"/>
  <c r="M31" s="1"/>
  <c r="K30"/>
  <c r="L30" s="1"/>
  <c r="M30"/>
  <c r="K29"/>
  <c r="L29"/>
  <c r="M29" s="1"/>
  <c r="K28"/>
  <c r="L28"/>
  <c r="M28" s="1"/>
  <c r="K27"/>
  <c r="L27" s="1"/>
  <c r="M27" s="1"/>
  <c r="K26"/>
  <c r="L26" s="1"/>
  <c r="M26"/>
  <c r="K25"/>
  <c r="L25"/>
  <c r="M25" s="1"/>
  <c r="K24"/>
  <c r="L24"/>
  <c r="M24" s="1"/>
  <c r="K23"/>
  <c r="L23"/>
  <c r="M23" s="1"/>
  <c r="K22"/>
  <c r="L22" s="1"/>
  <c r="M22" s="1"/>
  <c r="K21"/>
  <c r="L21" s="1"/>
  <c r="M21" s="1"/>
  <c r="K20"/>
  <c r="L20" s="1"/>
  <c r="M20" s="1"/>
  <c r="K19"/>
  <c r="L19"/>
  <c r="M19" s="1"/>
  <c r="K18"/>
  <c r="L18" s="1"/>
  <c r="M18" s="1"/>
  <c r="K17"/>
  <c r="L17" s="1"/>
  <c r="M17" s="1"/>
  <c r="K16"/>
  <c r="L16" s="1"/>
  <c r="M16" s="1"/>
  <c r="K15"/>
  <c r="L15" s="1"/>
  <c r="M15" s="1"/>
  <c r="K14"/>
  <c r="L14" s="1"/>
  <c r="M14"/>
  <c r="K13"/>
  <c r="L13"/>
  <c r="M13" s="1"/>
  <c r="K12"/>
  <c r="L12"/>
  <c r="M12" s="1"/>
  <c r="K11"/>
  <c r="L11"/>
  <c r="M11" s="1"/>
  <c r="K10"/>
  <c r="L10" s="1"/>
  <c r="M10" s="1"/>
  <c r="K9"/>
  <c r="L9" s="1"/>
  <c r="M9" s="1"/>
  <c r="K8"/>
  <c r="L8" s="1"/>
  <c r="M8" s="1"/>
  <c r="K7"/>
  <c r="L7" s="1"/>
  <c r="M7" s="1"/>
  <c r="K6"/>
  <c r="L6" s="1"/>
  <c r="M6" s="1"/>
  <c r="K5"/>
  <c r="L5" s="1"/>
  <c r="M5" s="1"/>
  <c r="Y34" i="28"/>
  <c r="V34"/>
  <c r="U34"/>
  <c r="Z34" s="1"/>
  <c r="X34" s="1"/>
  <c r="Y33"/>
  <c r="V33"/>
  <c r="Z33" s="1"/>
  <c r="X33" s="1"/>
  <c r="U33"/>
  <c r="Y32"/>
  <c r="V32"/>
  <c r="U32"/>
  <c r="Z32" s="1"/>
  <c r="X32" s="1"/>
  <c r="Y31"/>
  <c r="V31"/>
  <c r="U31"/>
  <c r="Y30"/>
  <c r="V30"/>
  <c r="Z30"/>
  <c r="X30" s="1"/>
  <c r="U30"/>
  <c r="Y29"/>
  <c r="V29"/>
  <c r="U29"/>
  <c r="Y28"/>
  <c r="V28"/>
  <c r="U28"/>
  <c r="W28"/>
  <c r="Y27"/>
  <c r="V27"/>
  <c r="U27"/>
  <c r="Y26"/>
  <c r="V26"/>
  <c r="U26"/>
  <c r="Y25"/>
  <c r="V25"/>
  <c r="U25"/>
  <c r="Y24"/>
  <c r="V24"/>
  <c r="U24"/>
  <c r="W24" s="1"/>
  <c r="Y23"/>
  <c r="V23"/>
  <c r="U23"/>
  <c r="Y22"/>
  <c r="V22"/>
  <c r="W22" s="1"/>
  <c r="U22"/>
  <c r="Y21"/>
  <c r="V21"/>
  <c r="U21"/>
  <c r="Y20"/>
  <c r="V20"/>
  <c r="U20"/>
  <c r="Y19"/>
  <c r="V19"/>
  <c r="U19"/>
  <c r="Y18"/>
  <c r="V18"/>
  <c r="W18" s="1"/>
  <c r="U18"/>
  <c r="Y17"/>
  <c r="V17"/>
  <c r="Z17"/>
  <c r="X17" s="1"/>
  <c r="U17"/>
  <c r="W17"/>
  <c r="Y16"/>
  <c r="V16"/>
  <c r="U16"/>
  <c r="Y15"/>
  <c r="V15"/>
  <c r="U15"/>
  <c r="W15" s="1"/>
  <c r="Y14"/>
  <c r="V14"/>
  <c r="U14"/>
  <c r="W14"/>
  <c r="Y13"/>
  <c r="V13"/>
  <c r="U13"/>
  <c r="Y12"/>
  <c r="V12"/>
  <c r="U12"/>
  <c r="Y11"/>
  <c r="V11"/>
  <c r="U11"/>
  <c r="Y10"/>
  <c r="V10"/>
  <c r="U10"/>
  <c r="Y9"/>
  <c r="V9"/>
  <c r="U9"/>
  <c r="Y8"/>
  <c r="V8"/>
  <c r="U8"/>
  <c r="Y7"/>
  <c r="V7"/>
  <c r="U7"/>
  <c r="Y6"/>
  <c r="V6"/>
  <c r="U6"/>
  <c r="Y5"/>
  <c r="V5"/>
  <c r="U5"/>
  <c r="Y34" i="27"/>
  <c r="V34"/>
  <c r="U34"/>
  <c r="W34" s="1"/>
  <c r="Y33"/>
  <c r="V33"/>
  <c r="U33"/>
  <c r="W33" s="1"/>
  <c r="Y32"/>
  <c r="V32"/>
  <c r="U32"/>
  <c r="Y31"/>
  <c r="V31"/>
  <c r="U31"/>
  <c r="Y30"/>
  <c r="V30"/>
  <c r="Z30" s="1"/>
  <c r="X30" s="1"/>
  <c r="U30"/>
  <c r="Y29"/>
  <c r="V29"/>
  <c r="Z29"/>
  <c r="X29" s="1"/>
  <c r="U29"/>
  <c r="W29" s="1"/>
  <c r="Y28"/>
  <c r="V28"/>
  <c r="U28"/>
  <c r="Y27"/>
  <c r="V27"/>
  <c r="U27"/>
  <c r="Y26"/>
  <c r="V26"/>
  <c r="U26"/>
  <c r="W26" s="1"/>
  <c r="Y25"/>
  <c r="V25"/>
  <c r="Z25" s="1"/>
  <c r="X25" s="1"/>
  <c r="U25"/>
  <c r="W25"/>
  <c r="Y24"/>
  <c r="V24"/>
  <c r="U24"/>
  <c r="Y23"/>
  <c r="V23"/>
  <c r="Z23" s="1"/>
  <c r="X23" s="1"/>
  <c r="U23"/>
  <c r="Y22"/>
  <c r="V22"/>
  <c r="U22"/>
  <c r="W22" s="1"/>
  <c r="Y21"/>
  <c r="V21"/>
  <c r="U21"/>
  <c r="W21" s="1"/>
  <c r="Y20"/>
  <c r="V20"/>
  <c r="U20"/>
  <c r="W20"/>
  <c r="Y19"/>
  <c r="V19"/>
  <c r="U19"/>
  <c r="Y18"/>
  <c r="V18"/>
  <c r="U18"/>
  <c r="Y17"/>
  <c r="V17"/>
  <c r="U17"/>
  <c r="Y16"/>
  <c r="V16"/>
  <c r="U16"/>
  <c r="Y15"/>
  <c r="V15"/>
  <c r="U15"/>
  <c r="Y14"/>
  <c r="V14"/>
  <c r="U14"/>
  <c r="Y13"/>
  <c r="V13"/>
  <c r="U13"/>
  <c r="Y12"/>
  <c r="V12"/>
  <c r="U12"/>
  <c r="Y11"/>
  <c r="V11"/>
  <c r="U11"/>
  <c r="Y10"/>
  <c r="V10"/>
  <c r="U10"/>
  <c r="Z10" s="1"/>
  <c r="X10" s="1"/>
  <c r="W10"/>
  <c r="Y9"/>
  <c r="V9"/>
  <c r="Z9" s="1"/>
  <c r="X9" s="1"/>
  <c r="Y8"/>
  <c r="V8"/>
  <c r="U8"/>
  <c r="Y7"/>
  <c r="V7"/>
  <c r="U7"/>
  <c r="Y6"/>
  <c r="V6"/>
  <c r="U6"/>
  <c r="Y5"/>
  <c r="V5"/>
  <c r="U5"/>
  <c r="AB33" i="26"/>
  <c r="Y33"/>
  <c r="X33"/>
  <c r="W33"/>
  <c r="AC33" s="1"/>
  <c r="AA33" s="1"/>
  <c r="AB32"/>
  <c r="Y32"/>
  <c r="X32"/>
  <c r="W32"/>
  <c r="AC32" s="1"/>
  <c r="AA32" s="1"/>
  <c r="AB31"/>
  <c r="Y31"/>
  <c r="X31"/>
  <c r="W31"/>
  <c r="AC31" s="1"/>
  <c r="AA31" s="1"/>
  <c r="AB30"/>
  <c r="Y30"/>
  <c r="X30"/>
  <c r="W30"/>
  <c r="AB29"/>
  <c r="Y29"/>
  <c r="X29"/>
  <c r="W29"/>
  <c r="AC29" s="1"/>
  <c r="AA29" s="1"/>
  <c r="AB28"/>
  <c r="Y28"/>
  <c r="X28"/>
  <c r="W28"/>
  <c r="AC28" s="1"/>
  <c r="AA28" s="1"/>
  <c r="AB27"/>
  <c r="Y27"/>
  <c r="X27"/>
  <c r="W27"/>
  <c r="AC27" s="1"/>
  <c r="AA27" s="1"/>
  <c r="AB26"/>
  <c r="Y26"/>
  <c r="X26"/>
  <c r="W26"/>
  <c r="AC26" s="1"/>
  <c r="AA26" s="1"/>
  <c r="AB25"/>
  <c r="Y25"/>
  <c r="X25"/>
  <c r="W25"/>
  <c r="AC25" s="1"/>
  <c r="AA25" s="1"/>
  <c r="AB24"/>
  <c r="Y24"/>
  <c r="X24"/>
  <c r="W24"/>
  <c r="AC24" s="1"/>
  <c r="AA24" s="1"/>
  <c r="AB23"/>
  <c r="Y23"/>
  <c r="X23"/>
  <c r="W23"/>
  <c r="AC23" s="1"/>
  <c r="AA23" s="1"/>
  <c r="AB22"/>
  <c r="Y22"/>
  <c r="X22"/>
  <c r="W22"/>
  <c r="AC22" s="1"/>
  <c r="AA22" s="1"/>
  <c r="AB21"/>
  <c r="Y21"/>
  <c r="X21"/>
  <c r="W21"/>
  <c r="AC21" s="1"/>
  <c r="AA21" s="1"/>
  <c r="AB20"/>
  <c r="Y20"/>
  <c r="X20"/>
  <c r="W20"/>
  <c r="AC20" s="1"/>
  <c r="AA20" s="1"/>
  <c r="AB19"/>
  <c r="Y19"/>
  <c r="X19"/>
  <c r="W19"/>
  <c r="AB18"/>
  <c r="Y18"/>
  <c r="X18"/>
  <c r="W18"/>
  <c r="AB17"/>
  <c r="Y17"/>
  <c r="X17"/>
  <c r="W17"/>
  <c r="AC17" s="1"/>
  <c r="AA17" s="1"/>
  <c r="AB16"/>
  <c r="Y16"/>
  <c r="X16"/>
  <c r="W16"/>
  <c r="AC16" s="1"/>
  <c r="AA16" s="1"/>
  <c r="AB15"/>
  <c r="Y15"/>
  <c r="X15"/>
  <c r="W15"/>
  <c r="AB14"/>
  <c r="Y14"/>
  <c r="X14"/>
  <c r="W14"/>
  <c r="AB13"/>
  <c r="Y13"/>
  <c r="X13"/>
  <c r="W13"/>
  <c r="AC13" s="1"/>
  <c r="AA13" s="1"/>
  <c r="AB12"/>
  <c r="Y12"/>
  <c r="X12"/>
  <c r="W12"/>
  <c r="AB11"/>
  <c r="Y11"/>
  <c r="X11"/>
  <c r="W11"/>
  <c r="AB10"/>
  <c r="Y10"/>
  <c r="X10"/>
  <c r="W10"/>
  <c r="AB9"/>
  <c r="Y9"/>
  <c r="X9"/>
  <c r="W9"/>
  <c r="AB8"/>
  <c r="Y8"/>
  <c r="X8"/>
  <c r="W8"/>
  <c r="AB7"/>
  <c r="Y7"/>
  <c r="X7"/>
  <c r="W7"/>
  <c r="AB6"/>
  <c r="Y6"/>
  <c r="X6"/>
  <c r="Z6" s="1"/>
  <c r="W6"/>
  <c r="AB5"/>
  <c r="Y5"/>
  <c r="X5"/>
  <c r="W5"/>
  <c r="K34" i="24"/>
  <c r="L34" s="1"/>
  <c r="M34" s="1"/>
  <c r="K33"/>
  <c r="L33" s="1"/>
  <c r="M33" s="1"/>
  <c r="K32"/>
  <c r="L32" s="1"/>
  <c r="M32" s="1"/>
  <c r="K31"/>
  <c r="L31" s="1"/>
  <c r="M31"/>
  <c r="K30"/>
  <c r="L30"/>
  <c r="M30" s="1"/>
  <c r="K29"/>
  <c r="L29"/>
  <c r="M29" s="1"/>
  <c r="K28"/>
  <c r="L28"/>
  <c r="M28" s="1"/>
  <c r="K27"/>
  <c r="L27" s="1"/>
  <c r="M27"/>
  <c r="K26"/>
  <c r="L26" s="1"/>
  <c r="M26" s="1"/>
  <c r="K25"/>
  <c r="L25" s="1"/>
  <c r="M25" s="1"/>
  <c r="K24"/>
  <c r="L24"/>
  <c r="M24" s="1"/>
  <c r="K23"/>
  <c r="L23" s="1"/>
  <c r="M23" s="1"/>
  <c r="K22"/>
  <c r="L22"/>
  <c r="M22" s="1"/>
  <c r="K21"/>
  <c r="L21" s="1"/>
  <c r="M21" s="1"/>
  <c r="K20"/>
  <c r="L20" s="1"/>
  <c r="M20" s="1"/>
  <c r="K19"/>
  <c r="L19" s="1"/>
  <c r="M19" s="1"/>
  <c r="K18"/>
  <c r="L18"/>
  <c r="M18" s="1"/>
  <c r="K17"/>
  <c r="L17" s="1"/>
  <c r="M17"/>
  <c r="K16"/>
  <c r="L16"/>
  <c r="M16" s="1"/>
  <c r="K15"/>
  <c r="L15" s="1"/>
  <c r="M15"/>
  <c r="K14"/>
  <c r="L14" s="1"/>
  <c r="M14" s="1"/>
  <c r="K13"/>
  <c r="L13" s="1"/>
  <c r="M13" s="1"/>
  <c r="K12"/>
  <c r="L12"/>
  <c r="M12" s="1"/>
  <c r="K11"/>
  <c r="L11" s="1"/>
  <c r="M11" s="1"/>
  <c r="K10"/>
  <c r="L10"/>
  <c r="M10" s="1"/>
  <c r="K9"/>
  <c r="L9" s="1"/>
  <c r="M9" s="1"/>
  <c r="K8"/>
  <c r="L8" s="1"/>
  <c r="M8" s="1"/>
  <c r="K7"/>
  <c r="L7" s="1"/>
  <c r="M7" s="1"/>
  <c r="K6"/>
  <c r="L6" s="1"/>
  <c r="M6" s="1"/>
  <c r="K5"/>
  <c r="L5" s="1"/>
  <c r="M5" s="1"/>
  <c r="K34" i="23"/>
  <c r="L34"/>
  <c r="M34" s="1"/>
  <c r="K33"/>
  <c r="L33" s="1"/>
  <c r="M33" s="1"/>
  <c r="K32"/>
  <c r="L32"/>
  <c r="M32" s="1"/>
  <c r="K31"/>
  <c r="L31" s="1"/>
  <c r="M31"/>
  <c r="K30"/>
  <c r="L30"/>
  <c r="M30" s="1"/>
  <c r="K29"/>
  <c r="L29" s="1"/>
  <c r="M29"/>
  <c r="K28"/>
  <c r="L28" s="1"/>
  <c r="M28" s="1"/>
  <c r="K27"/>
  <c r="L27" s="1"/>
  <c r="M27" s="1"/>
  <c r="K26"/>
  <c r="L26"/>
  <c r="M26" s="1"/>
  <c r="K25"/>
  <c r="L25" s="1"/>
  <c r="M25" s="1"/>
  <c r="K24"/>
  <c r="L24"/>
  <c r="M24" s="1"/>
  <c r="K23"/>
  <c r="L23" s="1"/>
  <c r="M23"/>
  <c r="K22"/>
  <c r="L22"/>
  <c r="M22" s="1"/>
  <c r="K21"/>
  <c r="L21" s="1"/>
  <c r="M21"/>
  <c r="K20"/>
  <c r="L20" s="1"/>
  <c r="M20" s="1"/>
  <c r="K19"/>
  <c r="L19" s="1"/>
  <c r="M19" s="1"/>
  <c r="K18"/>
  <c r="L18"/>
  <c r="M18" s="1"/>
  <c r="K17"/>
  <c r="L17" s="1"/>
  <c r="M17" s="1"/>
  <c r="K16"/>
  <c r="L16"/>
  <c r="M16" s="1"/>
  <c r="K15"/>
  <c r="L15" s="1"/>
  <c r="M15" s="1"/>
  <c r="K14"/>
  <c r="L14" s="1"/>
  <c r="M14" s="1"/>
  <c r="K13"/>
  <c r="L13" s="1"/>
  <c r="M13" s="1"/>
  <c r="K12"/>
  <c r="L12" s="1"/>
  <c r="M12" s="1"/>
  <c r="K11"/>
  <c r="L11"/>
  <c r="M11" s="1"/>
  <c r="K10"/>
  <c r="L10" s="1"/>
  <c r="M10" s="1"/>
  <c r="K9"/>
  <c r="L9" s="1"/>
  <c r="M9" s="1"/>
  <c r="K8"/>
  <c r="L8" s="1"/>
  <c r="M8" s="1"/>
  <c r="K7"/>
  <c r="L7" s="1"/>
  <c r="M7" s="1"/>
  <c r="K6"/>
  <c r="L6" s="1"/>
  <c r="M6" s="1"/>
  <c r="K5"/>
  <c r="L5" s="1"/>
  <c r="M5" s="1"/>
  <c r="A20" i="16"/>
  <c r="A1" i="26" s="1"/>
  <c r="A21" i="16"/>
  <c r="A2" i="28" s="1"/>
  <c r="L5" i="22"/>
  <c r="M5" s="1"/>
  <c r="L6"/>
  <c r="M6" s="1"/>
  <c r="L7"/>
  <c r="M7" s="1"/>
  <c r="L8"/>
  <c r="M8"/>
  <c r="L9"/>
  <c r="M9" s="1"/>
  <c r="L10"/>
  <c r="M10" s="1"/>
  <c r="L11"/>
  <c r="M11" s="1"/>
  <c r="L12"/>
  <c r="M12" s="1"/>
  <c r="L13"/>
  <c r="M13" s="1"/>
  <c r="L14"/>
  <c r="M14"/>
  <c r="L15"/>
  <c r="M15" s="1"/>
  <c r="L16"/>
  <c r="M16" s="1"/>
  <c r="L17"/>
  <c r="M17" s="1"/>
  <c r="L18"/>
  <c r="M18" s="1"/>
  <c r="L19"/>
  <c r="M19" s="1"/>
  <c r="L20"/>
  <c r="M20"/>
  <c r="L21"/>
  <c r="M21" s="1"/>
  <c r="L22"/>
  <c r="M22" s="1"/>
  <c r="L23"/>
  <c r="M23" s="1"/>
  <c r="L24"/>
  <c r="M24"/>
  <c r="L25"/>
  <c r="M25" s="1"/>
  <c r="L26"/>
  <c r="M26" s="1"/>
  <c r="L27"/>
  <c r="M27" s="1"/>
  <c r="L28"/>
  <c r="M28" s="1"/>
  <c r="L29"/>
  <c r="M29" s="1"/>
  <c r="L30"/>
  <c r="M30"/>
  <c r="L31"/>
  <c r="M31" s="1"/>
  <c r="L32"/>
  <c r="M32" s="1"/>
  <c r="L33"/>
  <c r="M33" s="1"/>
  <c r="L34"/>
  <c r="M34" s="1"/>
  <c r="L34" i="20"/>
  <c r="M34" s="1"/>
  <c r="L6"/>
  <c r="M6"/>
  <c r="L7"/>
  <c r="M7" s="1"/>
  <c r="L8"/>
  <c r="M8" s="1"/>
  <c r="L9"/>
  <c r="M9" s="1"/>
  <c r="L5"/>
  <c r="M5" s="1"/>
  <c r="L10"/>
  <c r="M10" s="1"/>
  <c r="L11"/>
  <c r="M11" s="1"/>
  <c r="L12"/>
  <c r="M12"/>
  <c r="L13"/>
  <c r="M13" s="1"/>
  <c r="L14"/>
  <c r="M14" s="1"/>
  <c r="L15"/>
  <c r="M15" s="1"/>
  <c r="L16"/>
  <c r="M16"/>
  <c r="L17"/>
  <c r="M17" s="1"/>
  <c r="L18"/>
  <c r="M18" s="1"/>
  <c r="L19"/>
  <c r="M19" s="1"/>
  <c r="L20"/>
  <c r="M20" s="1"/>
  <c r="L21"/>
  <c r="M21" s="1"/>
  <c r="L22"/>
  <c r="M22"/>
  <c r="L23"/>
  <c r="M23" s="1"/>
  <c r="L24"/>
  <c r="M24" s="1"/>
  <c r="L25"/>
  <c r="M25"/>
  <c r="L26"/>
  <c r="M26" s="1"/>
  <c r="L27"/>
  <c r="M27" s="1"/>
  <c r="L28"/>
  <c r="M28" s="1"/>
  <c r="L29"/>
  <c r="M29"/>
  <c r="L30"/>
  <c r="M30" s="1"/>
  <c r="L31"/>
  <c r="M31" s="1"/>
  <c r="L32"/>
  <c r="M32" s="1"/>
  <c r="L33"/>
  <c r="M33"/>
  <c r="N16" i="14"/>
  <c r="O16" s="1"/>
  <c r="N15"/>
  <c r="O15" s="1"/>
  <c r="N14"/>
  <c r="O14" s="1"/>
  <c r="N13"/>
  <c r="O13"/>
  <c r="N12"/>
  <c r="O12" s="1"/>
  <c r="N11"/>
  <c r="O11" s="1"/>
  <c r="N10"/>
  <c r="O10" s="1"/>
  <c r="N9"/>
  <c r="O9"/>
  <c r="N8"/>
  <c r="O8" s="1"/>
  <c r="N7"/>
  <c r="O7" s="1"/>
  <c r="N6"/>
  <c r="O6" s="1"/>
  <c r="N27"/>
  <c r="O27"/>
  <c r="N26"/>
  <c r="O26" s="1"/>
  <c r="N25"/>
  <c r="O25" s="1"/>
  <c r="N24"/>
  <c r="O24" s="1"/>
  <c r="N23"/>
  <c r="O23"/>
  <c r="N22"/>
  <c r="O22" s="1"/>
  <c r="N21"/>
  <c r="O21" s="1"/>
  <c r="N20"/>
  <c r="O20" s="1"/>
  <c r="N19"/>
  <c r="O19"/>
  <c r="N18"/>
  <c r="O18" s="1"/>
  <c r="N17"/>
  <c r="O17" s="1"/>
  <c r="U5" i="18"/>
  <c r="Z5"/>
  <c r="AE5"/>
  <c r="AJ5"/>
  <c r="AO5"/>
  <c r="U6"/>
  <c r="Z6"/>
  <c r="AE6"/>
  <c r="AJ6"/>
  <c r="AO6"/>
  <c r="U7"/>
  <c r="Z7"/>
  <c r="AE7"/>
  <c r="AJ7"/>
  <c r="AO7"/>
  <c r="U8"/>
  <c r="Z8"/>
  <c r="AE8"/>
  <c r="AJ8"/>
  <c r="AO8"/>
  <c r="U9"/>
  <c r="Z9"/>
  <c r="AE9"/>
  <c r="U10"/>
  <c r="Z10"/>
  <c r="AE10"/>
  <c r="U11"/>
  <c r="Z11"/>
  <c r="AE11"/>
  <c r="U12"/>
  <c r="Z12"/>
  <c r="AE12"/>
  <c r="U13"/>
  <c r="Z13"/>
  <c r="U14"/>
  <c r="Z14"/>
  <c r="U15"/>
  <c r="Z15"/>
  <c r="U16"/>
  <c r="Z16"/>
  <c r="U17"/>
  <c r="Z17"/>
  <c r="U18"/>
  <c r="Z18"/>
  <c r="U19"/>
  <c r="Z19"/>
  <c r="U20"/>
  <c r="Z20"/>
  <c r="U21"/>
  <c r="U22"/>
  <c r="U23"/>
  <c r="U24"/>
  <c r="U25"/>
  <c r="U26"/>
  <c r="U27"/>
  <c r="U28"/>
  <c r="U32"/>
  <c r="AJ32"/>
  <c r="AO32"/>
  <c r="U33"/>
  <c r="AJ33"/>
  <c r="AO33"/>
  <c r="U34"/>
  <c r="AJ34"/>
  <c r="AO34"/>
  <c r="U35"/>
  <c r="AJ35"/>
  <c r="AO35"/>
  <c r="U36"/>
  <c r="Q5" i="17"/>
  <c r="V5"/>
  <c r="AA5"/>
  <c r="AF5"/>
  <c r="AK5"/>
  <c r="Q6"/>
  <c r="V6"/>
  <c r="AA6"/>
  <c r="AF6"/>
  <c r="AK6"/>
  <c r="Q7"/>
  <c r="V7"/>
  <c r="AA7"/>
  <c r="AF7"/>
  <c r="AK7"/>
  <c r="Q8"/>
  <c r="V8"/>
  <c r="AA8"/>
  <c r="AF8"/>
  <c r="AK8"/>
  <c r="Q9"/>
  <c r="V9"/>
  <c r="AA9"/>
  <c r="Q10"/>
  <c r="V10"/>
  <c r="AA10"/>
  <c r="Q11"/>
  <c r="V11"/>
  <c r="AA11"/>
  <c r="Q12"/>
  <c r="V12"/>
  <c r="AA12"/>
  <c r="Q13"/>
  <c r="V13"/>
  <c r="Q14"/>
  <c r="V14"/>
  <c r="Q15"/>
  <c r="V15"/>
  <c r="Q16"/>
  <c r="V16"/>
  <c r="Q17"/>
  <c r="V17"/>
  <c r="Q18"/>
  <c r="V18"/>
  <c r="Q19"/>
  <c r="V19"/>
  <c r="Q20"/>
  <c r="V20"/>
  <c r="Q21"/>
  <c r="Q22"/>
  <c r="Q23"/>
  <c r="Q24"/>
  <c r="Q25"/>
  <c r="Q26"/>
  <c r="Q27"/>
  <c r="Q28"/>
  <c r="Q29"/>
  <c r="Q30"/>
  <c r="Q31"/>
  <c r="Q32"/>
  <c r="Q33"/>
  <c r="Q34"/>
  <c r="Q38"/>
  <c r="AF38"/>
  <c r="AK38"/>
  <c r="Q39"/>
  <c r="AF39"/>
  <c r="AK39"/>
  <c r="Q40"/>
  <c r="AF40"/>
  <c r="AK40"/>
  <c r="Q41"/>
  <c r="AF41"/>
  <c r="AK41"/>
  <c r="Q42"/>
  <c r="U36" i="5"/>
  <c r="U35"/>
  <c r="U34"/>
  <c r="U33"/>
  <c r="U32"/>
  <c r="U10"/>
  <c r="U7"/>
  <c r="U23"/>
  <c r="U12"/>
  <c r="U19"/>
  <c r="U6"/>
  <c r="U26"/>
  <c r="U21"/>
  <c r="U24"/>
  <c r="U11"/>
  <c r="U9"/>
  <c r="U27"/>
  <c r="U8"/>
  <c r="U15"/>
  <c r="U25"/>
  <c r="U22"/>
  <c r="U28"/>
  <c r="U14"/>
  <c r="U20"/>
  <c r="U5"/>
  <c r="U13"/>
  <c r="U17"/>
  <c r="U18"/>
  <c r="U16"/>
  <c r="N31" i="14"/>
  <c r="O31"/>
  <c r="N30"/>
  <c r="O30"/>
  <c r="N29"/>
  <c r="O29"/>
  <c r="N28"/>
  <c r="O28"/>
  <c r="N5"/>
  <c r="O5"/>
  <c r="N39"/>
  <c r="O39"/>
  <c r="N38"/>
  <c r="O38"/>
  <c r="N37"/>
  <c r="O37"/>
  <c r="N36"/>
  <c r="O36"/>
  <c r="N35"/>
  <c r="O35"/>
  <c r="N34"/>
  <c r="O34"/>
  <c r="N33"/>
  <c r="O33"/>
  <c r="N32"/>
  <c r="O32"/>
  <c r="Q5" i="6"/>
  <c r="Q6"/>
  <c r="Q7"/>
  <c r="Q8"/>
  <c r="Q9"/>
  <c r="Q10"/>
  <c r="Q11"/>
  <c r="Q12"/>
  <c r="Q13"/>
  <c r="Q14"/>
  <c r="Q15"/>
  <c r="Q16"/>
  <c r="Q17"/>
  <c r="Q18"/>
  <c r="Q19"/>
  <c r="Q20"/>
  <c r="Q21"/>
  <c r="Q22"/>
  <c r="Q23"/>
  <c r="Q24"/>
  <c r="Q25"/>
  <c r="Q26"/>
  <c r="Q27"/>
  <c r="Q28"/>
  <c r="Q29"/>
  <c r="Q30"/>
  <c r="Q31"/>
  <c r="Q32"/>
  <c r="Q33"/>
  <c r="Q34"/>
  <c r="Q39"/>
  <c r="Q41"/>
  <c r="Q38"/>
  <c r="Q40"/>
  <c r="Q42"/>
  <c r="A2" i="20"/>
  <c r="A2" i="18"/>
  <c r="A2" i="22"/>
  <c r="A2" i="6"/>
  <c r="Z8" i="28"/>
  <c r="X8" s="1"/>
  <c r="Z20"/>
  <c r="X20" s="1"/>
  <c r="Z24"/>
  <c r="X24" s="1"/>
  <c r="Z28"/>
  <c r="X28" s="1"/>
  <c r="Z12" i="27"/>
  <c r="X12" s="1"/>
  <c r="Z20"/>
  <c r="X20" s="1"/>
  <c r="Z32"/>
  <c r="X32" s="1"/>
  <c r="Z6" i="31"/>
  <c r="Z14"/>
  <c r="Z22"/>
  <c r="A2"/>
  <c r="A2" i="26"/>
  <c r="Z9" i="31"/>
  <c r="Z21"/>
  <c r="Z25"/>
  <c r="Z12" i="26"/>
  <c r="Z14"/>
  <c r="Z16"/>
  <c r="Z20"/>
  <c r="Z22"/>
  <c r="Z24"/>
  <c r="Z26"/>
  <c r="Z27"/>
  <c r="Z28"/>
  <c r="Z30"/>
  <c r="Z31"/>
  <c r="Z32"/>
  <c r="W12" i="27"/>
  <c r="Z19"/>
  <c r="X19" s="1"/>
  <c r="W19"/>
  <c r="W32"/>
  <c r="W7" i="28"/>
  <c r="W23"/>
  <c r="A2" i="27"/>
  <c r="Z10" i="28"/>
  <c r="X10" s="1"/>
  <c r="W10"/>
  <c r="Z18"/>
  <c r="X18"/>
  <c r="A2" i="23"/>
  <c r="W23" i="27"/>
  <c r="Z26"/>
  <c r="X26"/>
  <c r="Z25" i="28"/>
  <c r="X25"/>
  <c r="W27"/>
  <c r="Z27"/>
  <c r="X27" s="1"/>
  <c r="A2" i="29"/>
  <c r="A2" i="17"/>
  <c r="A2" i="14"/>
  <c r="A2" i="24"/>
  <c r="A2" i="15"/>
  <c r="A2" i="5"/>
  <c r="AC30" i="26"/>
  <c r="AA30" s="1"/>
  <c r="Z16" i="27"/>
  <c r="X16" s="1"/>
  <c r="W17"/>
  <c r="Z18"/>
  <c r="X18" s="1"/>
  <c r="W18"/>
  <c r="W32" i="28"/>
  <c r="W33"/>
  <c r="W34"/>
  <c r="AC9" i="26"/>
  <c r="AA9" s="1"/>
  <c r="AC15"/>
  <c r="AA15" s="1"/>
  <c r="Z13" i="27"/>
  <c r="X13" s="1"/>
  <c r="Z5" i="28"/>
  <c r="X5" s="1"/>
  <c r="Z23"/>
  <c r="X23" s="1"/>
  <c r="Z23" i="26"/>
  <c r="Z19"/>
  <c r="Z15"/>
  <c r="Z19" i="31"/>
  <c r="Z27"/>
  <c r="Z28"/>
  <c r="Z14" i="27"/>
  <c r="X14" s="1"/>
  <c r="Z11" i="28"/>
  <c r="X11" s="1"/>
  <c r="Z21" i="26"/>
  <c r="Z17"/>
  <c r="Z13"/>
  <c r="Y5" i="31"/>
  <c r="Z8" i="26" l="1"/>
  <c r="Z11"/>
  <c r="W13" i="27"/>
  <c r="Z22"/>
  <c r="X22" s="1"/>
  <c r="W27"/>
  <c r="W28"/>
  <c r="Z34"/>
  <c r="X34" s="1"/>
  <c r="W6" i="28"/>
  <c r="Z7"/>
  <c r="X7" s="1"/>
  <c r="W11"/>
  <c r="Z14"/>
  <c r="X14" s="1"/>
  <c r="W20"/>
  <c r="W21"/>
  <c r="W25"/>
  <c r="W30"/>
  <c r="Y6" i="31"/>
  <c r="Y9"/>
  <c r="Z10"/>
  <c r="Z11"/>
  <c r="Y12"/>
  <c r="Y14"/>
  <c r="Z15"/>
  <c r="Y16"/>
  <c r="Y21"/>
  <c r="Z26"/>
  <c r="Y30"/>
  <c r="Z31"/>
  <c r="Y33"/>
  <c r="Z15" i="27"/>
  <c r="X15" s="1"/>
  <c r="Y13" i="31"/>
  <c r="Z17" i="27"/>
  <c r="X17" s="1"/>
  <c r="W5" i="28"/>
  <c r="Z6"/>
  <c r="X6" s="1"/>
  <c r="W8"/>
  <c r="Z12"/>
  <c r="X12" s="1"/>
  <c r="W12"/>
  <c r="Z5" i="26"/>
  <c r="W7" i="27"/>
  <c r="W16"/>
  <c r="W14"/>
  <c r="W11"/>
  <c r="W9"/>
  <c r="Z7"/>
  <c r="X7" s="1"/>
  <c r="Z5"/>
  <c r="X5" s="1"/>
  <c r="AC14" i="26"/>
  <c r="AA14" s="1"/>
  <c r="AC12"/>
  <c r="AA12" s="1"/>
  <c r="Z10"/>
  <c r="Z7"/>
  <c r="AC11"/>
  <c r="AA11" s="1"/>
  <c r="AC5"/>
  <c r="AA5" s="1"/>
  <c r="AC6"/>
  <c r="AA6" s="1"/>
  <c r="AC7"/>
  <c r="AA7" s="1"/>
  <c r="Z18"/>
  <c r="AC19"/>
  <c r="AA19" s="1"/>
  <c r="Z25"/>
  <c r="Z29"/>
  <c r="Z33"/>
  <c r="AC8"/>
  <c r="AA8" s="1"/>
  <c r="Z9"/>
  <c r="A2" i="30"/>
  <c r="A1" i="14"/>
  <c r="A1" i="5"/>
  <c r="A1" i="6"/>
  <c r="A1" i="20"/>
  <c r="A1" i="28"/>
  <c r="Z8" i="27"/>
  <c r="X8" s="1"/>
  <c r="W8"/>
  <c r="Z29" i="28"/>
  <c r="X29" s="1"/>
  <c r="W29"/>
  <c r="W30" i="27"/>
  <c r="W9" i="28"/>
  <c r="Z9"/>
  <c r="X9" s="1"/>
  <c r="Z13"/>
  <c r="X13" s="1"/>
  <c r="W13"/>
  <c r="Z21"/>
  <c r="X21" s="1"/>
  <c r="Z28" i="27"/>
  <c r="X28" s="1"/>
  <c r="A1" i="18"/>
  <c r="A1" i="22"/>
  <c r="A1" i="24"/>
  <c r="A1" i="15"/>
  <c r="A1" i="17"/>
  <c r="A1" i="23"/>
  <c r="A1" i="27"/>
  <c r="A1" i="29"/>
  <c r="W6" i="27"/>
  <c r="Z6"/>
  <c r="X6" s="1"/>
  <c r="Z24"/>
  <c r="X24" s="1"/>
  <c r="W24"/>
  <c r="W19" i="28"/>
  <c r="Z19"/>
  <c r="X19" s="1"/>
  <c r="W26"/>
  <c r="Z26"/>
  <c r="X26" s="1"/>
  <c r="Z31"/>
  <c r="X31" s="1"/>
  <c r="W31"/>
  <c r="A1" i="31"/>
  <c r="A1" i="30"/>
  <c r="Z15" i="28"/>
  <c r="X15" s="1"/>
  <c r="Z27" i="27"/>
  <c r="X27" s="1"/>
  <c r="Z16" i="28"/>
  <c r="X16" s="1"/>
  <c r="W16"/>
  <c r="Y23" i="31"/>
  <c r="Z23"/>
  <c r="Y29"/>
  <c r="Z29"/>
  <c r="W5" i="27"/>
  <c r="Z34" i="31"/>
  <c r="Z21" i="27"/>
  <c r="X21" s="1"/>
  <c r="Z33" i="31"/>
  <c r="Z17"/>
  <c r="Z33" i="27"/>
  <c r="X33" s="1"/>
  <c r="Z31"/>
  <c r="X31" s="1"/>
  <c r="W31"/>
  <c r="Z8" i="31"/>
  <c r="Z12"/>
  <c r="Z11" i="27"/>
  <c r="X11" s="1"/>
  <c r="AC18" i="26"/>
  <c r="AA18" s="1"/>
  <c r="W15" i="27"/>
  <c r="Y8" i="31"/>
  <c r="Y19"/>
  <c r="AC10" i="26"/>
  <c r="AA10" s="1"/>
  <c r="Z22" i="28"/>
  <c r="X22" s="1"/>
  <c r="Y11" i="31"/>
  <c r="Z18"/>
  <c r="Y20"/>
</calcChain>
</file>

<file path=xl/sharedStrings.xml><?xml version="1.0" encoding="utf-8"?>
<sst xmlns="http://schemas.openxmlformats.org/spreadsheetml/2006/main" count="999" uniqueCount="217">
  <si>
    <t>Verein</t>
  </si>
  <si>
    <t>Name</t>
  </si>
  <si>
    <t>Vorname</t>
  </si>
  <si>
    <t>Hund</t>
  </si>
  <si>
    <t>Zeit 1</t>
  </si>
  <si>
    <t>F 1</t>
  </si>
  <si>
    <t>Zeit 2</t>
  </si>
  <si>
    <t>F 2</t>
  </si>
  <si>
    <t>Gesamt</t>
  </si>
  <si>
    <t>Rang</t>
  </si>
  <si>
    <t>Laufzeit</t>
  </si>
  <si>
    <t>Nr.</t>
  </si>
  <si>
    <t>Nr</t>
  </si>
  <si>
    <t>AK</t>
  </si>
  <si>
    <t>H/Z1</t>
  </si>
  <si>
    <t>F1</t>
  </si>
  <si>
    <t>F2</t>
  </si>
  <si>
    <t>S/Z1</t>
  </si>
  <si>
    <t>S/Z2</t>
  </si>
  <si>
    <t>Hi/Z1</t>
  </si>
  <si>
    <t>Hi/Z2</t>
  </si>
  <si>
    <t>Zeit</t>
  </si>
  <si>
    <t>GH</t>
  </si>
  <si>
    <t>VORRUNDE</t>
  </si>
  <si>
    <t>Gruppe</t>
  </si>
  <si>
    <t>F</t>
  </si>
  <si>
    <t>ACHTELFINALE</t>
  </si>
  <si>
    <t>VIERTELFINALE</t>
  </si>
  <si>
    <t>HALBFINALE</t>
  </si>
  <si>
    <t>TEILNEHMER</t>
  </si>
  <si>
    <t>Platz</t>
  </si>
  <si>
    <t>AUSWERTUNG</t>
  </si>
  <si>
    <t>LAUFDISZIPLINEN</t>
  </si>
  <si>
    <t>ACHTUNG! In den Sportpass kann nur das Ergebnis der Vorrunde eingetragen werden. Die Finalrunden dienen nur zur Ermittlung der weiteren Platzierungen!</t>
  </si>
  <si>
    <t>Berechnungshilfe</t>
  </si>
  <si>
    <t>00,00</t>
  </si>
  <si>
    <t>Punkte</t>
  </si>
  <si>
    <t>AP</t>
  </si>
  <si>
    <t>Lauf 1</t>
  </si>
  <si>
    <t>FP 1</t>
  </si>
  <si>
    <t>FP 2</t>
  </si>
  <si>
    <t xml:space="preserve">Erfassung der Stammdaten: </t>
  </si>
  <si>
    <t>Verein:</t>
  </si>
  <si>
    <t>Verband:</t>
  </si>
  <si>
    <t>Kreisgruppe:</t>
  </si>
  <si>
    <t>Tag der Veranstaltung:</t>
  </si>
  <si>
    <t>RSGV DA-Arheilgen</t>
  </si>
  <si>
    <t>HSVRM</t>
  </si>
  <si>
    <t>Bo</t>
  </si>
  <si>
    <t>Eine Bitte an alle Verwender dieser Excel-Tabellen!
Ich habe sehr lange an dieser Datei gearbeitet, gebe sie aber gerne an Vereine, die THS Wettkämpfe ausrichten, weiter.
Bitte lasst aber den "Ersteller-Vermerk" in der linken Fußzeile bestehen, so dass der Urheber dieser Vorlage zur Auswertung bekannt bleibt!
Vielen Dank und viel Erfolg mit Eurem Wettkampf!
Sören Marquardt</t>
  </si>
  <si>
    <t>Finale</t>
  </si>
  <si>
    <t>Ermittlung der Platzierung:</t>
  </si>
  <si>
    <t>Die weiteren Platzierungen ergeben sich durch den Zeitpunkt des Ausscheidens und der Zeit der Vorrunde.</t>
  </si>
  <si>
    <t>Die Plätze 1. - 4. ergeben sich aus den Ergebnissen des Halbfinals, des kleinen Finals und des Hauptfinals.</t>
  </si>
  <si>
    <t>Beispiel: Im Viertelfinale scheiden 4 Teams aus. Diese bilden die Plätze 5. bis. 8. sortiert nach der Zeit aus der Vorrunde.</t>
  </si>
  <si>
    <t>Lauf 2</t>
  </si>
  <si>
    <t>FINALE / KL. FIANLE</t>
  </si>
  <si>
    <t>Bei Verwendung von Freilosen: Ab Achtelfinale (Platz 9.) wird nur die Zeit der Vorrunde gewertet,</t>
  </si>
  <si>
    <t>da hier die Freilose mit enthalten sind!</t>
  </si>
  <si>
    <t>LR THS 1:</t>
  </si>
  <si>
    <t>LR THS 2:</t>
  </si>
  <si>
    <t>LR THS 3:</t>
  </si>
  <si>
    <t>LR THS 4:</t>
  </si>
  <si>
    <t>Best.</t>
  </si>
  <si>
    <t>Vorschau Andruck auf den Auswertungsblättern:</t>
  </si>
  <si>
    <t>Titel Veranstaltung:</t>
  </si>
  <si>
    <t>Eingesetzte Leistungsrichter THS:</t>
  </si>
  <si>
    <t xml:space="preserve">Hinweise zur Benutzung! </t>
  </si>
  <si>
    <t xml:space="preserve">Seid vorsichtig beim Kopieren (besonders mit "Drag and Drop"). Ganz schnell habt Ihr Formeln verändert oder gelöscht. </t>
  </si>
  <si>
    <t>Diese richtet Ihr bitte per Mail an: S.Marquardt@hsvrm.de</t>
  </si>
  <si>
    <t xml:space="preserve">Die nötigen Statistikformulare, die Ihr noch benötigt (THS-Statistik HSVRM, THS-Statistik dhv und die Abrechnung Sportbeitrag), findet Ihr auf der Internetseite des Verbands, </t>
  </si>
  <si>
    <t xml:space="preserve">Ganz bewußt ist diese Datei sehr einfach gehalten und enthält keine Makros oder automatisierte Funktionen. </t>
  </si>
  <si>
    <t xml:space="preserve">So habt Ihr selbst die größtmögliche Kontrolle, wie Eure Auswertung am Schluss aussehen soll. </t>
  </si>
  <si>
    <t xml:space="preserve">Trotzdem bitte ich Euch, meinen Autorenvermerk auf jeder Seite (Fußzeile unten links) stehen zu lassen. </t>
  </si>
  <si>
    <t xml:space="preserve">Es sind nur die nötigen Formeln enthalten. </t>
  </si>
  <si>
    <t xml:space="preserve">Zeiten werden auch im Geländelauf mit Komma und zwei Nachkommastellen eingegeben. </t>
  </si>
  <si>
    <t xml:space="preserve">Für Verbesserungsvorschäge, Kritik und natürlich Lob ;o)  bin ich offen. </t>
  </si>
  <si>
    <t xml:space="preserve">Zwischen den Alterklassen solltet Ihr keine neuen Kopfzeilen einfügen, sondern einfach Rahmenlinien ziehen. Beides erleichtert Euch das spätere Sortieren für die Platzierungen. </t>
  </si>
  <si>
    <t xml:space="preserve">Ich wünsche Euch gutes Gelingen! </t>
  </si>
  <si>
    <t>Sören Marquardt</t>
  </si>
  <si>
    <t>ZEITEINGABE</t>
  </si>
  <si>
    <t>Start</t>
  </si>
  <si>
    <t>Ziel</t>
  </si>
  <si>
    <t xml:space="preserve">Ausnahme: Wird mit unterschiedlichen Start und Ziel-Zeiten gearbeitet müssen die Blätter mit dem Zusatz "SZ" verwendet werden. </t>
  </si>
  <si>
    <t xml:space="preserve">Hier wird die Zeit im Format "00:00,00" (Minuten:Sekunden,Zentel/Hundertstel) eingegeben. </t>
  </si>
  <si>
    <t>Prüfungsleiter:</t>
  </si>
  <si>
    <t>Mannschaft</t>
  </si>
  <si>
    <t>Bonus</t>
  </si>
  <si>
    <t>LZP</t>
  </si>
  <si>
    <t xml:space="preserve">Ich empfehle Euch die Altersklassen im Format "14w" einzugeben. </t>
  </si>
  <si>
    <t xml:space="preserve">Das obige Beispiel bedeutet: Jüngstenklasse (bis 14 Jahre), weiblich. </t>
  </si>
  <si>
    <r>
      <t>Turnierhundsport Auswertung per Microsoft Excel</t>
    </r>
    <r>
      <rPr>
        <sz val="16"/>
        <color indexed="9"/>
        <rFont val="Tahoma"/>
        <family val="2"/>
      </rPr>
      <t xml:space="preserve">
Dateiversion 2014
Autor: Sören Marquardt, LR THS (dhv / HSVRM) - S.Marquardt@hsvrm.de</t>
    </r>
  </si>
  <si>
    <t>LZ</t>
  </si>
  <si>
    <t>FP</t>
  </si>
  <si>
    <t>Verband</t>
  </si>
  <si>
    <t>35m</t>
  </si>
  <si>
    <t>Sören</t>
  </si>
  <si>
    <t>Marquardt</t>
  </si>
  <si>
    <t>Musterhund vom Musterwald</t>
  </si>
  <si>
    <t>Mustermannschaft</t>
  </si>
  <si>
    <t>Halbfinale</t>
  </si>
  <si>
    <t>Viertelfinale</t>
  </si>
  <si>
    <t>Achtelfinale</t>
  </si>
  <si>
    <t>unter www.hsvrm.de</t>
  </si>
  <si>
    <t>HSV Betziesdorf</t>
  </si>
  <si>
    <t xml:space="preserve">Kreismeisterschaft im Turnierhundsport </t>
  </si>
  <si>
    <t>2</t>
  </si>
  <si>
    <t>Lothar Biesenroth</t>
  </si>
  <si>
    <t>07.05.2017</t>
  </si>
  <si>
    <t>Petra Gerstner (HSVRM)</t>
  </si>
  <si>
    <t>19w</t>
  </si>
  <si>
    <t>Appel</t>
  </si>
  <si>
    <t>Sarah</t>
  </si>
  <si>
    <t>Balou</t>
  </si>
  <si>
    <t>SGSV Gabenheim e.V.</t>
  </si>
  <si>
    <t>50w</t>
  </si>
  <si>
    <t>Bauer</t>
  </si>
  <si>
    <t>Pia</t>
  </si>
  <si>
    <t>Emma</t>
  </si>
  <si>
    <t>VDH</t>
  </si>
  <si>
    <t>HSV Hof</t>
  </si>
  <si>
    <t>Mantai</t>
  </si>
  <si>
    <t>Elke</t>
  </si>
  <si>
    <t>Caya vom Bergwinkel</t>
  </si>
  <si>
    <t>15w</t>
  </si>
  <si>
    <t>Menges</t>
  </si>
  <si>
    <t>Kira</t>
  </si>
  <si>
    <t>Kiwi</t>
  </si>
  <si>
    <t>50m</t>
  </si>
  <si>
    <t>Scrofferneccher</t>
  </si>
  <si>
    <t>Michael</t>
  </si>
  <si>
    <t>Seibel-Hohrein</t>
  </si>
  <si>
    <t>Sabine</t>
  </si>
  <si>
    <t>Wanessa von der Sommerau</t>
  </si>
  <si>
    <t>Silvio</t>
  </si>
  <si>
    <t>Weber</t>
  </si>
  <si>
    <t>Marley</t>
  </si>
  <si>
    <t>HSF Lahn-Ohm</t>
  </si>
  <si>
    <t>Verena</t>
  </si>
  <si>
    <t>Holfert</t>
  </si>
  <si>
    <t>Mogli</t>
  </si>
  <si>
    <t>SGSV Garbenheim e.V.</t>
  </si>
  <si>
    <t>Sellmann</t>
  </si>
  <si>
    <t>Pommy</t>
  </si>
  <si>
    <t>35w</t>
  </si>
  <si>
    <t>Steffen</t>
  </si>
  <si>
    <t>Grimpo</t>
  </si>
  <si>
    <t>Kirsten</t>
  </si>
  <si>
    <t>Sturm</t>
  </si>
  <si>
    <t>Olivers Red Rocked Man of Stardom</t>
  </si>
  <si>
    <t>Petra</t>
  </si>
  <si>
    <t>Coffee</t>
  </si>
  <si>
    <t xml:space="preserve">HSVRM </t>
  </si>
  <si>
    <t>61m</t>
  </si>
  <si>
    <t>Joachim</t>
  </si>
  <si>
    <t>Heimann</t>
  </si>
  <si>
    <t>Hey Saphira vom Tringensteiner Schelderwald</t>
  </si>
  <si>
    <t>Klein</t>
  </si>
  <si>
    <t>Balu</t>
  </si>
  <si>
    <t>Pfirrmann</t>
  </si>
  <si>
    <t>Ben Oreo</t>
  </si>
  <si>
    <t>Elisabeth</t>
  </si>
  <si>
    <t>Seitz</t>
  </si>
  <si>
    <t>Katharina</t>
  </si>
  <si>
    <t>Venerius</t>
  </si>
  <si>
    <t>Linus</t>
  </si>
  <si>
    <t>Manuela</t>
  </si>
  <si>
    <t>Maya</t>
  </si>
  <si>
    <t>Tanja</t>
  </si>
  <si>
    <t>Sinkel</t>
  </si>
  <si>
    <t>Sam</t>
  </si>
  <si>
    <t>Kornman</t>
  </si>
  <si>
    <t>Orla</t>
  </si>
  <si>
    <t>Ralf</t>
  </si>
  <si>
    <t>Janine</t>
  </si>
  <si>
    <t>Ben</t>
  </si>
  <si>
    <t>Kexel</t>
  </si>
  <si>
    <t>Amy</t>
  </si>
  <si>
    <t>Merle</t>
  </si>
  <si>
    <t>Jana</t>
  </si>
  <si>
    <t>Jimi</t>
  </si>
  <si>
    <t>Bergmann</t>
  </si>
  <si>
    <t>Jessica</t>
  </si>
  <si>
    <t>Recall</t>
  </si>
  <si>
    <t>Saskia</t>
  </si>
  <si>
    <t>Rico</t>
  </si>
  <si>
    <t>Laura</t>
  </si>
  <si>
    <t>Twist of Flames a day like this</t>
  </si>
  <si>
    <t xml:space="preserve">Bärbel </t>
  </si>
  <si>
    <t>SGSV Garbenheim 1</t>
  </si>
  <si>
    <t>SGSV Garbenheim 2</t>
  </si>
  <si>
    <t>Kornmann</t>
  </si>
  <si>
    <t>Aragon of poodle delight</t>
  </si>
  <si>
    <t xml:space="preserve">SGSV Garbenheim 3 </t>
  </si>
  <si>
    <t>Tabea Charlotte</t>
  </si>
  <si>
    <t>SGSV Garbenheim e.V. 1</t>
  </si>
  <si>
    <t>SGSV Garbenheim e.V. 2</t>
  </si>
  <si>
    <t>SGSV Garbenheim e.V. 3</t>
  </si>
  <si>
    <t>Chillytimes Back to Black</t>
  </si>
  <si>
    <t>Eike</t>
  </si>
  <si>
    <t>Seibel</t>
  </si>
  <si>
    <t>SGSV Garbenheim e.V. 4</t>
  </si>
  <si>
    <t xml:space="preserve">SGSV Garbenheim e.V. 5  </t>
  </si>
  <si>
    <t xml:space="preserve">Tanja </t>
  </si>
  <si>
    <t>Taps</t>
  </si>
  <si>
    <t>Kerstin</t>
  </si>
  <si>
    <t>Jenny vom Bopparder Hamm</t>
  </si>
  <si>
    <t>Hölper</t>
  </si>
  <si>
    <t>Nelly</t>
  </si>
  <si>
    <t>Hans-Joachim</t>
  </si>
  <si>
    <t>Viehmann</t>
  </si>
  <si>
    <t>Chill</t>
  </si>
  <si>
    <t>28,32:04</t>
  </si>
  <si>
    <t>30,36</t>
  </si>
  <si>
    <t>11,37:28</t>
  </si>
  <si>
    <t>8,00:97</t>
  </si>
  <si>
    <t>10,48:81</t>
  </si>
</sst>
</file>

<file path=xl/styles.xml><?xml version="1.0" encoding="utf-8"?>
<styleSheet xmlns="http://schemas.openxmlformats.org/spreadsheetml/2006/main">
  <numFmts count="1">
    <numFmt numFmtId="164" formatCode="mm:ss.00"/>
  </numFmts>
  <fonts count="27">
    <font>
      <sz val="10"/>
      <name val="Arial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b/>
      <sz val="10"/>
      <color indexed="9"/>
      <name val="Arial Narrow"/>
      <family val="2"/>
    </font>
    <font>
      <sz val="10"/>
      <color indexed="9"/>
      <name val="Arial Narrow"/>
      <family val="2"/>
    </font>
    <font>
      <sz val="10"/>
      <name val="Tahoma"/>
      <family val="2"/>
    </font>
    <font>
      <b/>
      <sz val="16"/>
      <color indexed="9"/>
      <name val="Tahoma"/>
      <family val="2"/>
    </font>
    <font>
      <sz val="16"/>
      <name val="Tahoma"/>
      <family val="2"/>
    </font>
    <font>
      <sz val="16"/>
      <color indexed="9"/>
      <name val="Tahoma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8"/>
      <color indexed="9"/>
      <name val="Tahoma"/>
      <family val="2"/>
    </font>
    <font>
      <b/>
      <sz val="26"/>
      <color indexed="9"/>
      <name val="Tahoma"/>
      <family val="2"/>
    </font>
    <font>
      <sz val="8"/>
      <name val="Arial"/>
      <family val="2"/>
    </font>
    <font>
      <b/>
      <u val="double"/>
      <sz val="10"/>
      <color indexed="12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trike/>
      <sz val="8"/>
      <name val="Arial"/>
      <family val="2"/>
    </font>
    <font>
      <b/>
      <strike/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</fills>
  <borders count="6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607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 applyProtection="1">
      <alignment horizontal="center"/>
    </xf>
    <xf numFmtId="0" fontId="2" fillId="0" borderId="0" xfId="0" applyFont="1"/>
    <xf numFmtId="0" fontId="4" fillId="0" borderId="1" xfId="0" applyFont="1" applyBorder="1" applyAlignment="1" applyProtection="1">
      <alignment horizontal="center"/>
    </xf>
    <xf numFmtId="0" fontId="4" fillId="0" borderId="1" xfId="0" applyFont="1" applyBorder="1" applyAlignment="1" applyProtection="1"/>
    <xf numFmtId="0" fontId="5" fillId="0" borderId="0" xfId="0" applyFont="1"/>
    <xf numFmtId="0" fontId="5" fillId="0" borderId="0" xfId="0" applyFont="1" applyBorder="1"/>
    <xf numFmtId="0" fontId="5" fillId="0" borderId="0" xfId="0" applyFont="1" applyAlignment="1"/>
    <xf numFmtId="0" fontId="4" fillId="0" borderId="1" xfId="0" applyFont="1" applyFill="1" applyBorder="1" applyAlignment="1" applyProtection="1">
      <alignment horizontal="center"/>
    </xf>
    <xf numFmtId="0" fontId="4" fillId="0" borderId="1" xfId="0" applyFont="1" applyBorder="1" applyAlignment="1">
      <alignment horizontal="center"/>
    </xf>
    <xf numFmtId="0" fontId="5" fillId="0" borderId="2" xfId="0" applyFont="1" applyBorder="1" applyAlignment="1" applyProtection="1">
      <alignment horizontal="center"/>
      <protection locked="0"/>
    </xf>
    <xf numFmtId="0" fontId="4" fillId="0" borderId="3" xfId="0" applyFont="1" applyBorder="1" applyAlignment="1" applyProtection="1">
      <alignment horizontal="center"/>
    </xf>
    <xf numFmtId="0" fontId="5" fillId="0" borderId="4" xfId="0" applyFont="1" applyBorder="1" applyAlignment="1"/>
    <xf numFmtId="0" fontId="5" fillId="2" borderId="4" xfId="0" applyFont="1" applyFill="1" applyBorder="1" applyAlignment="1"/>
    <xf numFmtId="0" fontId="5" fillId="0" borderId="4" xfId="0" applyFont="1" applyFill="1" applyBorder="1" applyAlignment="1"/>
    <xf numFmtId="0" fontId="5" fillId="0" borderId="4" xfId="0" applyFont="1" applyBorder="1" applyAlignment="1">
      <alignment horizontal="center"/>
    </xf>
    <xf numFmtId="0" fontId="4" fillId="0" borderId="5" xfId="0" applyFont="1" applyBorder="1" applyAlignment="1" applyProtection="1">
      <alignment horizontal="center"/>
    </xf>
    <xf numFmtId="0" fontId="5" fillId="0" borderId="5" xfId="0" applyFont="1" applyFill="1" applyBorder="1" applyAlignment="1"/>
    <xf numFmtId="0" fontId="5" fillId="0" borderId="5" xfId="0" applyFont="1" applyBorder="1" applyAlignment="1"/>
    <xf numFmtId="0" fontId="5" fillId="2" borderId="5" xfId="0" applyFont="1" applyFill="1" applyBorder="1" applyAlignment="1"/>
    <xf numFmtId="0" fontId="5" fillId="2" borderId="6" xfId="0" applyFont="1" applyFill="1" applyBorder="1" applyAlignment="1"/>
    <xf numFmtId="0" fontId="5" fillId="0" borderId="6" xfId="0" applyFont="1" applyBorder="1" applyAlignment="1"/>
    <xf numFmtId="0" fontId="5" fillId="0" borderId="6" xfId="0" applyFont="1" applyFill="1" applyBorder="1" applyAlignment="1"/>
    <xf numFmtId="0" fontId="5" fillId="0" borderId="7" xfId="0" applyFont="1" applyBorder="1" applyAlignment="1"/>
    <xf numFmtId="0" fontId="5" fillId="0" borderId="7" xfId="0" applyFont="1" applyFill="1" applyBorder="1" applyAlignment="1"/>
    <xf numFmtId="0" fontId="5" fillId="0" borderId="8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4" fontId="5" fillId="0" borderId="6" xfId="0" applyNumberFormat="1" applyFont="1" applyBorder="1" applyAlignment="1">
      <alignment horizontal="center"/>
    </xf>
    <xf numFmtId="4" fontId="5" fillId="0" borderId="2" xfId="0" applyNumberFormat="1" applyFont="1" applyBorder="1" applyAlignment="1" applyProtection="1">
      <alignment horizontal="center"/>
      <protection locked="0"/>
    </xf>
    <xf numFmtId="4" fontId="5" fillId="0" borderId="4" xfId="0" applyNumberFormat="1" applyFont="1" applyBorder="1" applyAlignment="1">
      <alignment horizontal="center"/>
    </xf>
    <xf numFmtId="4" fontId="5" fillId="0" borderId="2" xfId="0" applyNumberFormat="1" applyFont="1" applyFill="1" applyBorder="1" applyAlignment="1" applyProtection="1">
      <alignment horizontal="center"/>
    </xf>
    <xf numFmtId="4" fontId="5" fillId="0" borderId="4" xfId="0" applyNumberFormat="1" applyFont="1" applyFill="1" applyBorder="1" applyAlignment="1" applyProtection="1">
      <alignment horizontal="center"/>
    </xf>
    <xf numFmtId="0" fontId="1" fillId="0" borderId="1" xfId="0" applyFont="1" applyBorder="1" applyAlignment="1" applyProtection="1"/>
    <xf numFmtId="0" fontId="2" fillId="0" borderId="11" xfId="0" applyFont="1" applyBorder="1" applyAlignment="1">
      <alignment horizontal="center"/>
    </xf>
    <xf numFmtId="0" fontId="2" fillId="0" borderId="0" xfId="0" applyFont="1" applyBorder="1" applyAlignment="1"/>
    <xf numFmtId="0" fontId="1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 applyProtection="1">
      <protection locked="0"/>
    </xf>
    <xf numFmtId="0" fontId="2" fillId="0" borderId="14" xfId="0" applyFont="1" applyBorder="1" applyAlignment="1"/>
    <xf numFmtId="0" fontId="4" fillId="0" borderId="10" xfId="0" applyFont="1" applyBorder="1" applyAlignment="1">
      <alignment horizontal="center"/>
    </xf>
    <xf numFmtId="0" fontId="2" fillId="0" borderId="11" xfId="0" applyFont="1" applyBorder="1" applyAlignment="1" applyProtection="1">
      <alignment horizontal="center"/>
      <protection locked="0"/>
    </xf>
    <xf numFmtId="0" fontId="2" fillId="0" borderId="15" xfId="0" applyFont="1" applyBorder="1" applyAlignment="1">
      <alignment horizontal="center"/>
    </xf>
    <xf numFmtId="0" fontId="1" fillId="0" borderId="11" xfId="0" applyFont="1" applyBorder="1" applyAlignment="1" applyProtection="1">
      <alignment horizontal="center"/>
      <protection locked="0"/>
    </xf>
    <xf numFmtId="0" fontId="1" fillId="0" borderId="15" xfId="0" applyFont="1" applyBorder="1" applyAlignment="1">
      <alignment horizontal="center"/>
    </xf>
    <xf numFmtId="0" fontId="2" fillId="0" borderId="15" xfId="0" applyFont="1" applyBorder="1" applyAlignment="1" applyProtection="1">
      <alignment horizontal="center"/>
      <protection locked="0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/>
    <xf numFmtId="0" fontId="2" fillId="0" borderId="12" xfId="0" applyFont="1" applyBorder="1" applyAlignment="1" applyProtection="1">
      <alignment horizontal="center"/>
      <protection locked="0"/>
    </xf>
    <xf numFmtId="0" fontId="5" fillId="0" borderId="4" xfId="0" applyFont="1" applyBorder="1" applyAlignment="1" applyProtection="1">
      <protection locked="0"/>
    </xf>
    <xf numFmtId="0" fontId="5" fillId="0" borderId="2" xfId="0" applyFont="1" applyBorder="1" applyAlignment="1"/>
    <xf numFmtId="0" fontId="5" fillId="0" borderId="3" xfId="0" applyFont="1" applyBorder="1" applyAlignment="1"/>
    <xf numFmtId="0" fontId="5" fillId="0" borderId="7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5" fillId="0" borderId="16" xfId="0" applyFont="1" applyBorder="1" applyAlignment="1"/>
    <xf numFmtId="0" fontId="5" fillId="0" borderId="6" xfId="0" applyFont="1" applyBorder="1" applyAlignment="1" applyProtection="1">
      <protection locked="0"/>
    </xf>
    <xf numFmtId="0" fontId="5" fillId="0" borderId="17" xfId="0" applyFont="1" applyBorder="1" applyAlignment="1"/>
    <xf numFmtId="0" fontId="4" fillId="0" borderId="0" xfId="0" applyFont="1"/>
    <xf numFmtId="0" fontId="5" fillId="0" borderId="10" xfId="0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5" fillId="0" borderId="2" xfId="0" applyFont="1" applyFill="1" applyBorder="1" applyAlignment="1"/>
    <xf numFmtId="0" fontId="5" fillId="0" borderId="17" xfId="0" applyFont="1" applyFill="1" applyBorder="1" applyAlignment="1"/>
    <xf numFmtId="4" fontId="5" fillId="0" borderId="17" xfId="0" applyNumberFormat="1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4" fontId="5" fillId="0" borderId="2" xfId="0" applyNumberFormat="1" applyFont="1" applyBorder="1" applyAlignment="1">
      <alignment horizontal="center"/>
    </xf>
    <xf numFmtId="4" fontId="5" fillId="0" borderId="6" xfId="0" applyNumberFormat="1" applyFont="1" applyBorder="1" applyAlignment="1" applyProtection="1">
      <alignment horizontal="center"/>
      <protection locked="0"/>
    </xf>
    <xf numFmtId="0" fontId="5" fillId="0" borderId="4" xfId="0" applyFont="1" applyBorder="1" applyAlignment="1" applyProtection="1">
      <alignment horizontal="center"/>
      <protection locked="0"/>
    </xf>
    <xf numFmtId="4" fontId="5" fillId="0" borderId="4" xfId="0" applyNumberFormat="1" applyFont="1" applyBorder="1" applyAlignment="1" applyProtection="1">
      <alignment horizontal="center"/>
      <protection locked="0"/>
    </xf>
    <xf numFmtId="4" fontId="5" fillId="2" borderId="4" xfId="0" applyNumberFormat="1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4" fontId="5" fillId="2" borderId="4" xfId="0" applyNumberFormat="1" applyFont="1" applyFill="1" applyBorder="1" applyAlignment="1" applyProtection="1">
      <alignment horizontal="center"/>
    </xf>
    <xf numFmtId="4" fontId="5" fillId="2" borderId="19" xfId="0" applyNumberFormat="1" applyFont="1" applyFill="1" applyBorder="1" applyAlignment="1" applyProtection="1">
      <alignment horizontal="center"/>
    </xf>
    <xf numFmtId="4" fontId="5" fillId="2" borderId="19" xfId="0" applyNumberFormat="1" applyFont="1" applyFill="1" applyBorder="1" applyAlignment="1">
      <alignment horizontal="center"/>
    </xf>
    <xf numFmtId="0" fontId="5" fillId="2" borderId="19" xfId="0" applyFont="1" applyFill="1" applyBorder="1" applyAlignment="1">
      <alignment horizontal="center"/>
    </xf>
    <xf numFmtId="4" fontId="5" fillId="2" borderId="6" xfId="0" applyNumberFormat="1" applyFont="1" applyFill="1" applyBorder="1" applyAlignment="1">
      <alignment horizontal="center"/>
    </xf>
    <xf numFmtId="0" fontId="4" fillId="2" borderId="5" xfId="0" applyFont="1" applyFill="1" applyBorder="1" applyAlignment="1" applyProtection="1">
      <alignment horizontal="center"/>
    </xf>
    <xf numFmtId="0" fontId="4" fillId="2" borderId="20" xfId="0" applyFont="1" applyFill="1" applyBorder="1" applyAlignment="1" applyProtection="1">
      <alignment horizontal="center"/>
    </xf>
    <xf numFmtId="0" fontId="5" fillId="2" borderId="7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5" fillId="2" borderId="7" xfId="0" applyFont="1" applyFill="1" applyBorder="1" applyAlignment="1"/>
    <xf numFmtId="0" fontId="5" fillId="2" borderId="21" xfId="0" applyFont="1" applyFill="1" applyBorder="1" applyAlignment="1">
      <alignment horizontal="center"/>
    </xf>
    <xf numFmtId="0" fontId="4" fillId="2" borderId="21" xfId="0" applyFont="1" applyFill="1" applyBorder="1" applyAlignment="1">
      <alignment horizontal="center"/>
    </xf>
    <xf numFmtId="0" fontId="5" fillId="2" borderId="21" xfId="0" applyFont="1" applyFill="1" applyBorder="1" applyAlignment="1"/>
    <xf numFmtId="0" fontId="5" fillId="2" borderId="22" xfId="0" applyFont="1" applyFill="1" applyBorder="1" applyAlignment="1"/>
    <xf numFmtId="0" fontId="5" fillId="2" borderId="20" xfId="0" applyFont="1" applyFill="1" applyBorder="1" applyAlignment="1"/>
    <xf numFmtId="0" fontId="5" fillId="2" borderId="19" xfId="0" applyFont="1" applyFill="1" applyBorder="1" applyAlignment="1"/>
    <xf numFmtId="4" fontId="5" fillId="2" borderId="22" xfId="0" applyNumberFormat="1" applyFont="1" applyFill="1" applyBorder="1" applyAlignment="1">
      <alignment horizontal="center"/>
    </xf>
    <xf numFmtId="4" fontId="9" fillId="0" borderId="0" xfId="0" applyNumberFormat="1" applyFont="1" applyFill="1" applyBorder="1" applyAlignment="1" applyProtection="1">
      <alignment horizontal="center"/>
    </xf>
    <xf numFmtId="0" fontId="5" fillId="2" borderId="23" xfId="0" applyFont="1" applyFill="1" applyBorder="1" applyAlignment="1">
      <alignment horizontal="center"/>
    </xf>
    <xf numFmtId="4" fontId="5" fillId="2" borderId="0" xfId="0" applyNumberFormat="1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4" fontId="5" fillId="2" borderId="0" xfId="0" applyNumberFormat="1" applyFont="1" applyFill="1" applyBorder="1" applyAlignment="1" applyProtection="1">
      <alignment horizontal="center"/>
    </xf>
    <xf numFmtId="0" fontId="5" fillId="2" borderId="24" xfId="0" applyFont="1" applyFill="1" applyBorder="1" applyAlignment="1">
      <alignment horizontal="center"/>
    </xf>
    <xf numFmtId="0" fontId="5" fillId="2" borderId="25" xfId="0" applyFont="1" applyFill="1" applyBorder="1" applyAlignment="1">
      <alignment horizontal="center"/>
    </xf>
    <xf numFmtId="4" fontId="5" fillId="2" borderId="14" xfId="0" applyNumberFormat="1" applyFont="1" applyFill="1" applyBorder="1" applyAlignment="1">
      <alignment horizontal="center"/>
    </xf>
    <xf numFmtId="0" fontId="5" fillId="2" borderId="14" xfId="0" applyFont="1" applyFill="1" applyBorder="1" applyAlignment="1">
      <alignment horizontal="center"/>
    </xf>
    <xf numFmtId="4" fontId="5" fillId="2" borderId="14" xfId="0" applyNumberFormat="1" applyFont="1" applyFill="1" applyBorder="1" applyAlignment="1" applyProtection="1">
      <alignment horizontal="center"/>
    </xf>
    <xf numFmtId="0" fontId="5" fillId="2" borderId="26" xfId="0" applyFont="1" applyFill="1" applyBorder="1" applyAlignment="1">
      <alignment horizontal="center"/>
    </xf>
    <xf numFmtId="0" fontId="5" fillId="2" borderId="27" xfId="0" applyFont="1" applyFill="1" applyBorder="1" applyAlignment="1">
      <alignment horizontal="center"/>
    </xf>
    <xf numFmtId="4" fontId="5" fillId="2" borderId="13" xfId="0" applyNumberFormat="1" applyFont="1" applyFill="1" applyBorder="1" applyAlignment="1">
      <alignment horizontal="center"/>
    </xf>
    <xf numFmtId="0" fontId="5" fillId="2" borderId="13" xfId="0" applyFont="1" applyFill="1" applyBorder="1" applyAlignment="1">
      <alignment horizontal="center"/>
    </xf>
    <xf numFmtId="4" fontId="5" fillId="2" borderId="13" xfId="0" applyNumberFormat="1" applyFont="1" applyFill="1" applyBorder="1" applyAlignment="1" applyProtection="1">
      <alignment horizontal="center"/>
    </xf>
    <xf numFmtId="4" fontId="5" fillId="2" borderId="17" xfId="0" applyNumberFormat="1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4" fontId="5" fillId="2" borderId="2" xfId="0" applyNumberFormat="1" applyFont="1" applyFill="1" applyBorder="1" applyAlignment="1">
      <alignment horizontal="center"/>
    </xf>
    <xf numFmtId="4" fontId="5" fillId="2" borderId="2" xfId="0" applyNumberFormat="1" applyFont="1" applyFill="1" applyBorder="1" applyAlignment="1" applyProtection="1">
      <alignment horizontal="center"/>
    </xf>
    <xf numFmtId="0" fontId="4" fillId="2" borderId="3" xfId="0" applyFont="1" applyFill="1" applyBorder="1" applyAlignment="1" applyProtection="1">
      <alignment horizontal="center"/>
    </xf>
    <xf numFmtId="0" fontId="5" fillId="0" borderId="7" xfId="0" applyFont="1" applyFill="1" applyBorder="1" applyAlignment="1" applyProtection="1">
      <alignment horizontal="center"/>
      <protection locked="0"/>
    </xf>
    <xf numFmtId="0" fontId="4" fillId="0" borderId="7" xfId="0" applyFont="1" applyFill="1" applyBorder="1" applyAlignment="1" applyProtection="1">
      <alignment horizontal="center"/>
      <protection locked="0"/>
    </xf>
    <xf numFmtId="0" fontId="5" fillId="0" borderId="7" xfId="0" applyFont="1" applyFill="1" applyBorder="1" applyAlignment="1" applyProtection="1">
      <protection locked="0"/>
    </xf>
    <xf numFmtId="0" fontId="5" fillId="0" borderId="6" xfId="0" applyFont="1" applyFill="1" applyBorder="1" applyAlignment="1" applyProtection="1">
      <protection locked="0"/>
    </xf>
    <xf numFmtId="0" fontId="5" fillId="0" borderId="5" xfId="0" applyFont="1" applyFill="1" applyBorder="1" applyAlignment="1" applyProtection="1">
      <protection locked="0"/>
    </xf>
    <xf numFmtId="0" fontId="5" fillId="0" borderId="4" xfId="0" applyFont="1" applyFill="1" applyBorder="1" applyAlignment="1" applyProtection="1">
      <protection locked="0"/>
    </xf>
    <xf numFmtId="4" fontId="5" fillId="0" borderId="6" xfId="0" applyNumberFormat="1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4" fontId="5" fillId="0" borderId="4" xfId="0" applyNumberFormat="1" applyFont="1" applyFill="1" applyBorder="1" applyAlignment="1">
      <alignment horizontal="center"/>
    </xf>
    <xf numFmtId="0" fontId="4" fillId="0" borderId="5" xfId="0" applyFont="1" applyFill="1" applyBorder="1" applyAlignment="1" applyProtection="1">
      <alignment horizontal="center"/>
    </xf>
    <xf numFmtId="0" fontId="5" fillId="0" borderId="9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5" fillId="0" borderId="0" xfId="0" applyFont="1" applyFill="1"/>
    <xf numFmtId="0" fontId="5" fillId="0" borderId="7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5" fillId="0" borderId="28" xfId="0" applyFont="1" applyBorder="1" applyAlignment="1"/>
    <xf numFmtId="0" fontId="5" fillId="0" borderId="29" xfId="0" applyFont="1" applyBorder="1" applyAlignment="1"/>
    <xf numFmtId="0" fontId="5" fillId="0" borderId="30" xfId="0" applyFont="1" applyBorder="1" applyAlignment="1"/>
    <xf numFmtId="0" fontId="5" fillId="0" borderId="31" xfId="0" applyFont="1" applyBorder="1" applyAlignment="1"/>
    <xf numFmtId="4" fontId="5" fillId="0" borderId="29" xfId="0" applyNumberFormat="1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4" fontId="5" fillId="0" borderId="31" xfId="0" applyNumberFormat="1" applyFont="1" applyBorder="1" applyAlignment="1">
      <alignment horizontal="center"/>
    </xf>
    <xf numFmtId="4" fontId="5" fillId="0" borderId="31" xfId="0" applyNumberFormat="1" applyFont="1" applyFill="1" applyBorder="1" applyAlignment="1" applyProtection="1">
      <alignment horizontal="center"/>
    </xf>
    <xf numFmtId="0" fontId="4" fillId="0" borderId="30" xfId="0" applyFont="1" applyBorder="1" applyAlignment="1" applyProtection="1">
      <alignment horizontal="center"/>
    </xf>
    <xf numFmtId="0" fontId="5" fillId="0" borderId="32" xfId="0" applyFont="1" applyBorder="1" applyAlignment="1">
      <alignment horizontal="center"/>
    </xf>
    <xf numFmtId="0" fontId="5" fillId="2" borderId="16" xfId="0" applyFont="1" applyFill="1" applyBorder="1" applyAlignment="1">
      <alignment horizontal="center"/>
    </xf>
    <xf numFmtId="0" fontId="4" fillId="2" borderId="16" xfId="0" applyFont="1" applyFill="1" applyBorder="1" applyAlignment="1">
      <alignment horizontal="center"/>
    </xf>
    <xf numFmtId="0" fontId="5" fillId="2" borderId="16" xfId="0" applyFont="1" applyFill="1" applyBorder="1" applyAlignment="1"/>
    <xf numFmtId="0" fontId="5" fillId="2" borderId="17" xfId="0" applyFont="1" applyFill="1" applyBorder="1" applyAlignment="1"/>
    <xf numFmtId="0" fontId="5" fillId="2" borderId="3" xfId="0" applyFont="1" applyFill="1" applyBorder="1" applyAlignment="1"/>
    <xf numFmtId="0" fontId="5" fillId="2" borderId="2" xfId="0" applyFont="1" applyFill="1" applyBorder="1" applyAlignment="1"/>
    <xf numFmtId="4" fontId="5" fillId="0" borderId="31" xfId="0" applyNumberFormat="1" applyFont="1" applyFill="1" applyBorder="1" applyAlignment="1">
      <alignment horizontal="center"/>
    </xf>
    <xf numFmtId="0" fontId="5" fillId="0" borderId="31" xfId="0" applyFont="1" applyFill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5" fillId="0" borderId="34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4" fontId="5" fillId="0" borderId="0" xfId="0" applyNumberFormat="1" applyFont="1" applyBorder="1" applyAlignment="1">
      <alignment horizontal="center"/>
    </xf>
    <xf numFmtId="4" fontId="5" fillId="0" borderId="0" xfId="0" applyNumberFormat="1" applyFont="1" applyFill="1" applyBorder="1" applyAlignment="1" applyProtection="1">
      <alignment horizontal="center"/>
    </xf>
    <xf numFmtId="0" fontId="5" fillId="0" borderId="3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4" fontId="5" fillId="0" borderId="0" xfId="0" applyNumberFormat="1" applyFont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center"/>
      <protection locked="0"/>
    </xf>
    <xf numFmtId="4" fontId="9" fillId="2" borderId="35" xfId="0" applyNumberFormat="1" applyFont="1" applyFill="1" applyBorder="1" applyAlignment="1" applyProtection="1">
      <alignment horizontal="center"/>
    </xf>
    <xf numFmtId="0" fontId="5" fillId="2" borderId="35" xfId="0" applyFont="1" applyFill="1" applyBorder="1" applyAlignment="1">
      <alignment horizontal="center"/>
    </xf>
    <xf numFmtId="4" fontId="5" fillId="2" borderId="35" xfId="0" applyNumberFormat="1" applyFont="1" applyFill="1" applyBorder="1" applyAlignment="1">
      <alignment horizontal="center"/>
    </xf>
    <xf numFmtId="4" fontId="5" fillId="2" borderId="35" xfId="0" applyNumberFormat="1" applyFont="1" applyFill="1" applyBorder="1" applyAlignment="1" applyProtection="1">
      <alignment horizontal="center"/>
    </xf>
    <xf numFmtId="0" fontId="5" fillId="2" borderId="36" xfId="0" applyFont="1" applyFill="1" applyBorder="1" applyAlignment="1">
      <alignment horizontal="center"/>
    </xf>
    <xf numFmtId="4" fontId="5" fillId="2" borderId="37" xfId="0" applyNumberFormat="1" applyFont="1" applyFill="1" applyBorder="1" applyAlignment="1" applyProtection="1">
      <alignment horizontal="center"/>
    </xf>
    <xf numFmtId="0" fontId="4" fillId="2" borderId="38" xfId="0" applyFont="1" applyFill="1" applyBorder="1" applyAlignment="1" applyProtection="1">
      <alignment horizontal="center"/>
    </xf>
    <xf numFmtId="4" fontId="5" fillId="2" borderId="39" xfId="0" applyNumberFormat="1" applyFont="1" applyFill="1" applyBorder="1" applyAlignment="1" applyProtection="1">
      <alignment horizontal="center"/>
    </xf>
    <xf numFmtId="0" fontId="4" fillId="2" borderId="40" xfId="0" applyFont="1" applyFill="1" applyBorder="1" applyAlignment="1" applyProtection="1">
      <alignment horizontal="center"/>
    </xf>
    <xf numFmtId="0" fontId="5" fillId="0" borderId="19" xfId="0" applyFont="1" applyFill="1" applyBorder="1" applyAlignment="1"/>
    <xf numFmtId="0" fontId="5" fillId="0" borderId="22" xfId="0" applyFont="1" applyFill="1" applyBorder="1" applyAlignment="1"/>
    <xf numFmtId="4" fontId="5" fillId="0" borderId="19" xfId="0" applyNumberFormat="1" applyFont="1" applyFill="1" applyBorder="1" applyAlignment="1" applyProtection="1">
      <alignment horizontal="center"/>
    </xf>
    <xf numFmtId="0" fontId="4" fillId="0" borderId="20" xfId="0" applyFont="1" applyBorder="1" applyAlignment="1" applyProtection="1">
      <alignment horizontal="center"/>
    </xf>
    <xf numFmtId="0" fontId="5" fillId="0" borderId="14" xfId="0" applyFont="1" applyBorder="1"/>
    <xf numFmtId="0" fontId="5" fillId="0" borderId="14" xfId="0" applyFont="1" applyBorder="1" applyAlignment="1"/>
    <xf numFmtId="1" fontId="2" fillId="0" borderId="0" xfId="0" applyNumberFormat="1" applyFont="1" applyAlignment="1">
      <alignment horizontal="center"/>
    </xf>
    <xf numFmtId="1" fontId="2" fillId="0" borderId="0" xfId="0" applyNumberFormat="1" applyFont="1" applyBorder="1" applyAlignment="1" applyProtection="1">
      <alignment horizontal="center"/>
      <protection locked="0"/>
    </xf>
    <xf numFmtId="1" fontId="2" fillId="0" borderId="13" xfId="0" applyNumberFormat="1" applyFont="1" applyBorder="1" applyAlignment="1" applyProtection="1">
      <alignment horizontal="center"/>
      <protection locked="0"/>
    </xf>
    <xf numFmtId="1" fontId="1" fillId="0" borderId="1" xfId="0" applyNumberFormat="1" applyFont="1" applyBorder="1" applyAlignment="1" applyProtection="1">
      <alignment horizontal="center"/>
    </xf>
    <xf numFmtId="49" fontId="2" fillId="0" borderId="0" xfId="0" applyNumberFormat="1" applyFont="1" applyAlignment="1">
      <alignment horizontal="center"/>
    </xf>
    <xf numFmtId="49" fontId="1" fillId="0" borderId="1" xfId="0" applyNumberFormat="1" applyFont="1" applyBorder="1" applyAlignment="1" applyProtection="1">
      <alignment horizontal="center"/>
    </xf>
    <xf numFmtId="1" fontId="2" fillId="0" borderId="14" xfId="0" applyNumberFormat="1" applyFont="1" applyBorder="1" applyAlignment="1" applyProtection="1">
      <alignment horizontal="center"/>
      <protection locked="0"/>
    </xf>
    <xf numFmtId="0" fontId="2" fillId="0" borderId="27" xfId="0" applyFont="1" applyBorder="1" applyAlignment="1" applyProtection="1">
      <protection locked="0"/>
    </xf>
    <xf numFmtId="0" fontId="2" fillId="0" borderId="41" xfId="0" applyFont="1" applyBorder="1" applyAlignment="1" applyProtection="1">
      <protection locked="0"/>
    </xf>
    <xf numFmtId="0" fontId="2" fillId="0" borderId="23" xfId="0" applyFont="1" applyBorder="1" applyAlignment="1"/>
    <xf numFmtId="0" fontId="2" fillId="0" borderId="24" xfId="0" applyFont="1" applyBorder="1" applyAlignment="1"/>
    <xf numFmtId="0" fontId="2" fillId="0" borderId="25" xfId="0" applyFont="1" applyBorder="1" applyAlignment="1"/>
    <xf numFmtId="0" fontId="2" fillId="0" borderId="26" xfId="0" applyFont="1" applyBorder="1" applyAlignment="1"/>
    <xf numFmtId="49" fontId="2" fillId="0" borderId="11" xfId="0" applyNumberFormat="1" applyFont="1" applyBorder="1" applyAlignment="1" applyProtection="1">
      <alignment horizontal="center"/>
      <protection locked="0"/>
    </xf>
    <xf numFmtId="49" fontId="2" fillId="0" borderId="12" xfId="0" applyNumberFormat="1" applyFont="1" applyBorder="1" applyAlignment="1" applyProtection="1">
      <alignment horizontal="center"/>
      <protection locked="0"/>
    </xf>
    <xf numFmtId="49" fontId="2" fillId="0" borderId="15" xfId="0" applyNumberFormat="1" applyFont="1" applyBorder="1" applyAlignment="1" applyProtection="1">
      <alignment horizontal="center"/>
      <protection locked="0"/>
    </xf>
    <xf numFmtId="0" fontId="1" fillId="0" borderId="12" xfId="0" applyFont="1" applyBorder="1" applyAlignment="1" applyProtection="1">
      <alignment horizontal="center"/>
      <protection locked="0"/>
    </xf>
    <xf numFmtId="1" fontId="1" fillId="0" borderId="42" xfId="0" applyNumberFormat="1" applyFont="1" applyBorder="1" applyAlignment="1" applyProtection="1">
      <alignment horizontal="center"/>
    </xf>
    <xf numFmtId="2" fontId="1" fillId="0" borderId="1" xfId="0" applyNumberFormat="1" applyFont="1" applyBorder="1" applyAlignment="1" applyProtection="1">
      <alignment horizontal="center"/>
    </xf>
    <xf numFmtId="2" fontId="2" fillId="0" borderId="12" xfId="0" applyNumberFormat="1" applyFont="1" applyBorder="1" applyAlignment="1" applyProtection="1">
      <alignment horizontal="center"/>
      <protection locked="0"/>
    </xf>
    <xf numFmtId="1" fontId="2" fillId="0" borderId="12" xfId="0" applyNumberFormat="1" applyFont="1" applyBorder="1" applyAlignment="1" applyProtection="1">
      <alignment horizontal="center"/>
      <protection locked="0"/>
    </xf>
    <xf numFmtId="2" fontId="2" fillId="0" borderId="15" xfId="0" applyNumberFormat="1" applyFont="1" applyBorder="1" applyAlignment="1" applyProtection="1">
      <alignment horizontal="center"/>
      <protection locked="0"/>
    </xf>
    <xf numFmtId="1" fontId="2" fillId="0" borderId="15" xfId="0" applyNumberFormat="1" applyFont="1" applyBorder="1" applyAlignment="1" applyProtection="1">
      <alignment horizontal="center"/>
      <protection locked="0"/>
    </xf>
    <xf numFmtId="2" fontId="2" fillId="0" borderId="0" xfId="0" applyNumberFormat="1" applyFont="1" applyAlignment="1">
      <alignment horizontal="center"/>
    </xf>
    <xf numFmtId="4" fontId="5" fillId="0" borderId="16" xfId="0" applyNumberFormat="1" applyFont="1" applyFill="1" applyBorder="1" applyAlignment="1" applyProtection="1">
      <alignment horizontal="center"/>
    </xf>
    <xf numFmtId="4" fontId="5" fillId="0" borderId="7" xfId="0" applyNumberFormat="1" applyFont="1" applyFill="1" applyBorder="1" applyAlignment="1" applyProtection="1">
      <alignment horizontal="center"/>
    </xf>
    <xf numFmtId="0" fontId="5" fillId="0" borderId="43" xfId="0" applyFont="1" applyFill="1" applyBorder="1" applyAlignment="1"/>
    <xf numFmtId="0" fontId="5" fillId="0" borderId="43" xfId="0" applyFont="1" applyBorder="1" applyAlignment="1" applyProtection="1">
      <protection locked="0"/>
    </xf>
    <xf numFmtId="0" fontId="5" fillId="0" borderId="43" xfId="0" applyFont="1" applyBorder="1" applyAlignment="1"/>
    <xf numFmtId="0" fontId="5" fillId="0" borderId="44" xfId="0" applyFont="1" applyFill="1" applyBorder="1" applyAlignment="1">
      <alignment horizontal="center"/>
    </xf>
    <xf numFmtId="0" fontId="5" fillId="0" borderId="45" xfId="0" applyFont="1" applyFill="1" applyBorder="1" applyAlignment="1"/>
    <xf numFmtId="0" fontId="5" fillId="0" borderId="39" xfId="0" applyFont="1" applyFill="1" applyBorder="1" applyAlignment="1"/>
    <xf numFmtId="0" fontId="5" fillId="0" borderId="46" xfId="0" applyFont="1" applyFill="1" applyBorder="1" applyAlignment="1"/>
    <xf numFmtId="4" fontId="5" fillId="0" borderId="47" xfId="0" applyNumberFormat="1" applyFont="1" applyFill="1" applyBorder="1" applyAlignment="1" applyProtection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48" xfId="0" applyFont="1" applyFill="1" applyBorder="1" applyAlignment="1">
      <alignment horizontal="center"/>
    </xf>
    <xf numFmtId="0" fontId="5" fillId="0" borderId="49" xfId="0" applyFont="1" applyFill="1" applyBorder="1" applyAlignment="1"/>
    <xf numFmtId="4" fontId="5" fillId="0" borderId="21" xfId="0" applyNumberFormat="1" applyFont="1" applyFill="1" applyBorder="1" applyAlignment="1" applyProtection="1">
      <alignment horizontal="center"/>
    </xf>
    <xf numFmtId="0" fontId="12" fillId="0" borderId="0" xfId="0" applyFont="1"/>
    <xf numFmtId="49" fontId="12" fillId="3" borderId="1" xfId="0" applyNumberFormat="1" applyFont="1" applyFill="1" applyBorder="1" applyAlignment="1" applyProtection="1">
      <alignment horizontal="left"/>
      <protection locked="0"/>
    </xf>
    <xf numFmtId="0" fontId="14" fillId="0" borderId="0" xfId="0" applyFont="1"/>
    <xf numFmtId="0" fontId="15" fillId="0" borderId="0" xfId="0" applyFont="1"/>
    <xf numFmtId="0" fontId="1" fillId="0" borderId="0" xfId="0" applyFont="1"/>
    <xf numFmtId="0" fontId="1" fillId="0" borderId="14" xfId="0" applyFont="1" applyBorder="1"/>
    <xf numFmtId="0" fontId="16" fillId="0" borderId="0" xfId="0" applyFont="1"/>
    <xf numFmtId="0" fontId="2" fillId="0" borderId="23" xfId="0" applyFont="1" applyBorder="1" applyAlignment="1" applyProtection="1">
      <protection locked="0"/>
    </xf>
    <xf numFmtId="0" fontId="2" fillId="0" borderId="0" xfId="0" applyFont="1" applyBorder="1" applyAlignment="1" applyProtection="1">
      <protection locked="0"/>
    </xf>
    <xf numFmtId="0" fontId="2" fillId="0" borderId="24" xfId="0" applyFont="1" applyBorder="1" applyAlignment="1" applyProtection="1">
      <protection locked="0"/>
    </xf>
    <xf numFmtId="0" fontId="15" fillId="0" borderId="0" xfId="0" applyFont="1" applyProtection="1"/>
    <xf numFmtId="0" fontId="5" fillId="0" borderId="0" xfId="0" applyFont="1" applyProtection="1"/>
    <xf numFmtId="0" fontId="5" fillId="0" borderId="0" xfId="0" applyFont="1" applyAlignment="1" applyProtection="1"/>
    <xf numFmtId="0" fontId="5" fillId="0" borderId="18" xfId="0" applyFont="1" applyBorder="1" applyAlignment="1" applyProtection="1">
      <alignment horizontal="center"/>
    </xf>
    <xf numFmtId="0" fontId="4" fillId="0" borderId="18" xfId="0" applyFont="1" applyBorder="1" applyAlignment="1" applyProtection="1">
      <alignment horizontal="center"/>
    </xf>
    <xf numFmtId="0" fontId="5" fillId="0" borderId="16" xfId="0" applyFont="1" applyFill="1" applyBorder="1" applyAlignment="1" applyProtection="1"/>
    <xf numFmtId="0" fontId="5" fillId="0" borderId="2" xfId="0" applyFont="1" applyFill="1" applyBorder="1" applyAlignment="1" applyProtection="1"/>
    <xf numFmtId="0" fontId="5" fillId="0" borderId="17" xfId="0" applyFont="1" applyFill="1" applyBorder="1" applyAlignment="1" applyProtection="1"/>
    <xf numFmtId="0" fontId="5" fillId="0" borderId="3" xfId="0" applyFont="1" applyFill="1" applyBorder="1" applyAlignment="1" applyProtection="1"/>
    <xf numFmtId="4" fontId="5" fillId="0" borderId="17" xfId="0" applyNumberFormat="1" applyFont="1" applyBorder="1" applyAlignment="1" applyProtection="1">
      <alignment horizontal="center"/>
    </xf>
    <xf numFmtId="0" fontId="5" fillId="0" borderId="2" xfId="0" applyFont="1" applyBorder="1" applyAlignment="1" applyProtection="1">
      <alignment horizontal="center"/>
    </xf>
    <xf numFmtId="4" fontId="5" fillId="0" borderId="2" xfId="0" applyNumberFormat="1" applyFont="1" applyBorder="1" applyAlignment="1" applyProtection="1">
      <alignment horizontal="center"/>
    </xf>
    <xf numFmtId="0" fontId="5" fillId="0" borderId="8" xfId="0" applyFont="1" applyBorder="1" applyAlignment="1" applyProtection="1">
      <alignment horizontal="center"/>
    </xf>
    <xf numFmtId="0" fontId="5" fillId="0" borderId="3" xfId="0" applyFont="1" applyBorder="1" applyAlignment="1" applyProtection="1">
      <alignment horizontal="center"/>
    </xf>
    <xf numFmtId="0" fontId="5" fillId="0" borderId="10" xfId="0" applyFont="1" applyBorder="1" applyAlignment="1" applyProtection="1">
      <alignment horizontal="center"/>
    </xf>
    <xf numFmtId="0" fontId="4" fillId="0" borderId="10" xfId="0" applyFont="1" applyBorder="1" applyAlignment="1" applyProtection="1">
      <alignment horizontal="center"/>
    </xf>
    <xf numFmtId="0" fontId="5" fillId="0" borderId="7" xfId="0" applyFont="1" applyFill="1" applyBorder="1" applyAlignment="1" applyProtection="1"/>
    <xf numFmtId="0" fontId="5" fillId="0" borderId="4" xfId="0" applyFont="1" applyFill="1" applyBorder="1" applyAlignment="1" applyProtection="1"/>
    <xf numFmtId="0" fontId="5" fillId="0" borderId="6" xfId="0" applyFont="1" applyFill="1" applyBorder="1" applyAlignment="1" applyProtection="1"/>
    <xf numFmtId="0" fontId="5" fillId="0" borderId="5" xfId="0" applyFont="1" applyFill="1" applyBorder="1" applyAlignment="1" applyProtection="1"/>
    <xf numFmtId="4" fontId="5" fillId="0" borderId="6" xfId="0" applyNumberFormat="1" applyFont="1" applyBorder="1" applyAlignment="1" applyProtection="1">
      <alignment horizontal="center"/>
    </xf>
    <xf numFmtId="0" fontId="5" fillId="0" borderId="4" xfId="0" applyFont="1" applyBorder="1" applyAlignment="1" applyProtection="1">
      <alignment horizontal="center"/>
    </xf>
    <xf numFmtId="4" fontId="5" fillId="0" borderId="4" xfId="0" applyNumberFormat="1" applyFont="1" applyBorder="1" applyAlignment="1" applyProtection="1">
      <alignment horizontal="center"/>
    </xf>
    <xf numFmtId="0" fontId="5" fillId="0" borderId="9" xfId="0" applyFont="1" applyBorder="1" applyAlignment="1" applyProtection="1">
      <alignment horizontal="center"/>
    </xf>
    <xf numFmtId="0" fontId="5" fillId="0" borderId="5" xfId="0" applyFont="1" applyBorder="1" applyAlignment="1" applyProtection="1">
      <alignment horizontal="center"/>
    </xf>
    <xf numFmtId="0" fontId="5" fillId="0" borderId="32" xfId="0" applyFont="1" applyBorder="1" applyAlignment="1" applyProtection="1">
      <alignment horizontal="center"/>
    </xf>
    <xf numFmtId="4" fontId="5" fillId="0" borderId="31" xfId="0" applyNumberFormat="1" applyFont="1" applyBorder="1" applyAlignment="1" applyProtection="1">
      <alignment horizontal="center"/>
    </xf>
    <xf numFmtId="0" fontId="5" fillId="0" borderId="31" xfId="0" applyFont="1" applyBorder="1" applyAlignment="1" applyProtection="1">
      <alignment horizontal="center"/>
    </xf>
    <xf numFmtId="0" fontId="5" fillId="0" borderId="30" xfId="0" applyFont="1" applyBorder="1" applyAlignment="1" applyProtection="1">
      <alignment horizontal="center"/>
    </xf>
    <xf numFmtId="0" fontId="5" fillId="0" borderId="33" xfId="0" applyFont="1" applyBorder="1" applyAlignment="1" applyProtection="1">
      <alignment horizontal="center"/>
    </xf>
    <xf numFmtId="0" fontId="5" fillId="2" borderId="27" xfId="0" applyFont="1" applyFill="1" applyBorder="1" applyAlignment="1" applyProtection="1">
      <alignment horizontal="center"/>
    </xf>
    <xf numFmtId="0" fontId="5" fillId="2" borderId="13" xfId="0" applyFont="1" applyFill="1" applyBorder="1" applyAlignment="1" applyProtection="1">
      <alignment horizontal="center"/>
    </xf>
    <xf numFmtId="0" fontId="5" fillId="0" borderId="34" xfId="0" applyFont="1" applyBorder="1" applyAlignment="1" applyProtection="1">
      <alignment horizontal="center"/>
    </xf>
    <xf numFmtId="0" fontId="5" fillId="2" borderId="23" xfId="0" applyFont="1" applyFill="1" applyBorder="1" applyAlignment="1" applyProtection="1">
      <alignment horizontal="center"/>
    </xf>
    <xf numFmtId="0" fontId="5" fillId="2" borderId="0" xfId="0" applyFont="1" applyFill="1" applyBorder="1" applyAlignment="1" applyProtection="1">
      <alignment horizontal="center"/>
    </xf>
    <xf numFmtId="0" fontId="5" fillId="2" borderId="24" xfId="0" applyFont="1" applyFill="1" applyBorder="1" applyAlignment="1" applyProtection="1">
      <alignment horizontal="center"/>
    </xf>
    <xf numFmtId="0" fontId="5" fillId="0" borderId="4" xfId="0" applyFont="1" applyBorder="1" applyAlignment="1" applyProtection="1"/>
    <xf numFmtId="0" fontId="5" fillId="0" borderId="6" xfId="0" applyFont="1" applyBorder="1" applyAlignment="1" applyProtection="1"/>
    <xf numFmtId="0" fontId="5" fillId="0" borderId="5" xfId="0" applyFont="1" applyBorder="1" applyAlignment="1" applyProtection="1"/>
    <xf numFmtId="0" fontId="5" fillId="0" borderId="7" xfId="0" applyFont="1" applyBorder="1" applyAlignment="1" applyProtection="1"/>
    <xf numFmtId="0" fontId="5" fillId="0" borderId="48" xfId="0" applyFont="1" applyBorder="1" applyAlignment="1" applyProtection="1">
      <alignment horizontal="center"/>
    </xf>
    <xf numFmtId="0" fontId="4" fillId="0" borderId="48" xfId="0" applyFont="1" applyBorder="1" applyAlignment="1" applyProtection="1">
      <alignment horizontal="center"/>
    </xf>
    <xf numFmtId="0" fontId="5" fillId="0" borderId="21" xfId="0" applyFont="1" applyFill="1" applyBorder="1" applyAlignment="1" applyProtection="1"/>
    <xf numFmtId="0" fontId="5" fillId="0" borderId="19" xfId="0" applyFont="1" applyFill="1" applyBorder="1" applyAlignment="1" applyProtection="1"/>
    <xf numFmtId="0" fontId="5" fillId="0" borderId="22" xfId="0" applyFont="1" applyFill="1" applyBorder="1" applyAlignment="1" applyProtection="1"/>
    <xf numFmtId="0" fontId="5" fillId="0" borderId="20" xfId="0" applyFont="1" applyFill="1" applyBorder="1" applyAlignment="1" applyProtection="1"/>
    <xf numFmtId="4" fontId="5" fillId="0" borderId="22" xfId="0" applyNumberFormat="1" applyFont="1" applyBorder="1" applyAlignment="1" applyProtection="1">
      <alignment horizontal="center"/>
    </xf>
    <xf numFmtId="0" fontId="5" fillId="0" borderId="19" xfId="0" applyFont="1" applyBorder="1" applyAlignment="1" applyProtection="1">
      <alignment horizontal="center"/>
    </xf>
    <xf numFmtId="4" fontId="5" fillId="0" borderId="19" xfId="0" applyNumberFormat="1" applyFont="1" applyBorder="1" applyAlignment="1" applyProtection="1">
      <alignment horizontal="center"/>
    </xf>
    <xf numFmtId="0" fontId="5" fillId="0" borderId="50" xfId="0" applyFont="1" applyBorder="1" applyAlignment="1" applyProtection="1">
      <alignment horizontal="center"/>
    </xf>
    <xf numFmtId="0" fontId="5" fillId="0" borderId="20" xfId="0" applyFont="1" applyBorder="1" applyAlignment="1" applyProtection="1">
      <alignment horizontal="center"/>
    </xf>
    <xf numFmtId="0" fontId="5" fillId="2" borderId="44" xfId="0" applyFont="1" applyFill="1" applyBorder="1" applyAlignment="1" applyProtection="1">
      <alignment horizontal="center"/>
    </xf>
    <xf numFmtId="0" fontId="4" fillId="2" borderId="44" xfId="0" applyFont="1" applyFill="1" applyBorder="1" applyAlignment="1" applyProtection="1">
      <alignment horizontal="center"/>
    </xf>
    <xf numFmtId="0" fontId="5" fillId="2" borderId="47" xfId="0" applyFont="1" applyFill="1" applyBorder="1" applyAlignment="1" applyProtection="1"/>
    <xf numFmtId="0" fontId="5" fillId="2" borderId="39" xfId="0" applyFont="1" applyFill="1" applyBorder="1" applyAlignment="1" applyProtection="1"/>
    <xf numFmtId="0" fontId="5" fillId="2" borderId="46" xfId="0" applyFont="1" applyFill="1" applyBorder="1" applyAlignment="1" applyProtection="1"/>
    <xf numFmtId="0" fontId="5" fillId="2" borderId="40" xfId="0" applyFont="1" applyFill="1" applyBorder="1" applyAlignment="1" applyProtection="1"/>
    <xf numFmtId="4" fontId="5" fillId="2" borderId="46" xfId="0" applyNumberFormat="1" applyFont="1" applyFill="1" applyBorder="1" applyAlignment="1" applyProtection="1">
      <alignment horizontal="center"/>
    </xf>
    <xf numFmtId="0" fontId="5" fillId="2" borderId="39" xfId="0" applyFont="1" applyFill="1" applyBorder="1" applyAlignment="1" applyProtection="1">
      <alignment horizontal="center"/>
    </xf>
    <xf numFmtId="0" fontId="5" fillId="2" borderId="10" xfId="0" applyFont="1" applyFill="1" applyBorder="1" applyAlignment="1" applyProtection="1">
      <alignment horizontal="center"/>
    </xf>
    <xf numFmtId="0" fontId="4" fillId="2" borderId="10" xfId="0" applyFont="1" applyFill="1" applyBorder="1" applyAlignment="1" applyProtection="1">
      <alignment horizontal="center"/>
    </xf>
    <xf numFmtId="0" fontId="5" fillId="2" borderId="7" xfId="0" applyFont="1" applyFill="1" applyBorder="1" applyAlignment="1" applyProtection="1"/>
    <xf numFmtId="0" fontId="5" fillId="2" borderId="4" xfId="0" applyFont="1" applyFill="1" applyBorder="1" applyAlignment="1" applyProtection="1"/>
    <xf numFmtId="0" fontId="5" fillId="2" borderId="6" xfId="0" applyFont="1" applyFill="1" applyBorder="1" applyAlignment="1" applyProtection="1"/>
    <xf numFmtId="0" fontId="5" fillId="2" borderId="5" xfId="0" applyFont="1" applyFill="1" applyBorder="1" applyAlignment="1" applyProtection="1"/>
    <xf numFmtId="4" fontId="5" fillId="2" borderId="6" xfId="0" applyNumberFormat="1" applyFont="1" applyFill="1" applyBorder="1" applyAlignment="1" applyProtection="1">
      <alignment horizontal="center"/>
    </xf>
    <xf numFmtId="0" fontId="5" fillId="2" borderId="4" xfId="0" applyFont="1" applyFill="1" applyBorder="1" applyAlignment="1" applyProtection="1">
      <alignment horizontal="center"/>
    </xf>
    <xf numFmtId="0" fontId="5" fillId="2" borderId="48" xfId="0" applyFont="1" applyFill="1" applyBorder="1" applyAlignment="1" applyProtection="1">
      <alignment horizontal="center"/>
    </xf>
    <xf numFmtId="0" fontId="4" fillId="2" borderId="48" xfId="0" applyFont="1" applyFill="1" applyBorder="1" applyAlignment="1" applyProtection="1">
      <alignment horizontal="center"/>
    </xf>
    <xf numFmtId="0" fontId="5" fillId="2" borderId="21" xfId="0" applyFont="1" applyFill="1" applyBorder="1" applyAlignment="1" applyProtection="1"/>
    <xf numFmtId="0" fontId="5" fillId="2" borderId="19" xfId="0" applyFont="1" applyFill="1" applyBorder="1" applyAlignment="1" applyProtection="1"/>
    <xf numFmtId="0" fontId="5" fillId="2" borderId="22" xfId="0" applyFont="1" applyFill="1" applyBorder="1" applyAlignment="1" applyProtection="1"/>
    <xf numFmtId="0" fontId="5" fillId="2" borderId="20" xfId="0" applyFont="1" applyFill="1" applyBorder="1" applyAlignment="1" applyProtection="1"/>
    <xf numFmtId="4" fontId="5" fillId="2" borderId="22" xfId="0" applyNumberFormat="1" applyFont="1" applyFill="1" applyBorder="1" applyAlignment="1" applyProtection="1">
      <alignment horizontal="center"/>
    </xf>
    <xf numFmtId="0" fontId="5" fillId="2" borderId="19" xfId="0" applyFont="1" applyFill="1" applyBorder="1" applyAlignment="1" applyProtection="1">
      <alignment horizontal="center"/>
    </xf>
    <xf numFmtId="0" fontId="5" fillId="2" borderId="25" xfId="0" applyFont="1" applyFill="1" applyBorder="1" applyAlignment="1" applyProtection="1">
      <alignment horizontal="center"/>
    </xf>
    <xf numFmtId="0" fontId="5" fillId="2" borderId="14" xfId="0" applyFont="1" applyFill="1" applyBorder="1" applyAlignment="1" applyProtection="1">
      <alignment horizontal="center"/>
    </xf>
    <xf numFmtId="0" fontId="5" fillId="2" borderId="26" xfId="0" applyFont="1" applyFill="1" applyBorder="1" applyAlignment="1" applyProtection="1">
      <alignment horizontal="center"/>
    </xf>
    <xf numFmtId="0" fontId="5" fillId="0" borderId="0" xfId="0" applyFont="1" applyBorder="1" applyProtection="1"/>
    <xf numFmtId="0" fontId="4" fillId="0" borderId="0" xfId="0" applyFont="1" applyBorder="1" applyAlignment="1" applyProtection="1"/>
    <xf numFmtId="0" fontId="5" fillId="0" borderId="0" xfId="0" applyFont="1" applyBorder="1" applyAlignment="1" applyProtection="1"/>
    <xf numFmtId="0" fontId="8" fillId="0" borderId="23" xfId="0" applyFont="1" applyBorder="1" applyAlignment="1" applyProtection="1">
      <alignment horizontal="center"/>
    </xf>
    <xf numFmtId="0" fontId="8" fillId="0" borderId="0" xfId="0" applyFont="1" applyBorder="1" applyAlignment="1" applyProtection="1">
      <alignment horizontal="center"/>
    </xf>
    <xf numFmtId="0" fontId="8" fillId="0" borderId="24" xfId="0" applyFont="1" applyBorder="1" applyAlignment="1" applyProtection="1">
      <alignment horizontal="center"/>
    </xf>
    <xf numFmtId="0" fontId="5" fillId="0" borderId="2" xfId="0" applyFont="1" applyBorder="1" applyAlignment="1" applyProtection="1"/>
    <xf numFmtId="0" fontId="5" fillId="0" borderId="17" xfId="0" applyFont="1" applyBorder="1" applyAlignment="1" applyProtection="1"/>
    <xf numFmtId="0" fontId="5" fillId="0" borderId="3" xfId="0" applyFont="1" applyBorder="1" applyAlignment="1" applyProtection="1"/>
    <xf numFmtId="0" fontId="9" fillId="0" borderId="23" xfId="0" applyFont="1" applyBorder="1" applyAlignment="1" applyProtection="1">
      <alignment horizontal="center"/>
    </xf>
    <xf numFmtId="4" fontId="9" fillId="0" borderId="0" xfId="0" applyNumberFormat="1" applyFont="1" applyBorder="1" applyAlignment="1" applyProtection="1">
      <alignment horizontal="center"/>
    </xf>
    <xf numFmtId="0" fontId="9" fillId="0" borderId="0" xfId="0" applyFont="1" applyBorder="1" applyAlignment="1" applyProtection="1">
      <alignment horizontal="center"/>
    </xf>
    <xf numFmtId="0" fontId="9" fillId="0" borderId="24" xfId="0" applyFont="1" applyBorder="1" applyAlignment="1" applyProtection="1">
      <alignment horizontal="center"/>
    </xf>
    <xf numFmtId="0" fontId="5" fillId="0" borderId="51" xfId="0" applyFont="1" applyBorder="1" applyAlignment="1" applyProtection="1">
      <alignment horizontal="center"/>
    </xf>
    <xf numFmtId="0" fontId="4" fillId="0" borderId="51" xfId="0" applyFont="1" applyBorder="1" applyAlignment="1" applyProtection="1">
      <alignment horizontal="center"/>
    </xf>
    <xf numFmtId="0" fontId="5" fillId="0" borderId="28" xfId="0" applyFont="1" applyFill="1" applyBorder="1" applyAlignment="1" applyProtection="1"/>
    <xf numFmtId="0" fontId="5" fillId="0" borderId="31" xfId="0" applyFont="1" applyFill="1" applyBorder="1" applyAlignment="1" applyProtection="1"/>
    <xf numFmtId="0" fontId="5" fillId="0" borderId="29" xfId="0" applyFont="1" applyFill="1" applyBorder="1" applyAlignment="1" applyProtection="1"/>
    <xf numFmtId="0" fontId="5" fillId="0" borderId="30" xfId="0" applyFont="1" applyFill="1" applyBorder="1" applyAlignment="1" applyProtection="1"/>
    <xf numFmtId="4" fontId="5" fillId="0" borderId="29" xfId="0" applyNumberFormat="1" applyFont="1" applyBorder="1" applyAlignment="1" applyProtection="1">
      <alignment horizontal="center"/>
    </xf>
    <xf numFmtId="0" fontId="5" fillId="2" borderId="42" xfId="0" applyFont="1" applyFill="1" applyBorder="1" applyAlignment="1" applyProtection="1">
      <alignment horizontal="center"/>
    </xf>
    <xf numFmtId="0" fontId="4" fillId="2" borderId="42" xfId="0" applyFont="1" applyFill="1" applyBorder="1" applyAlignment="1" applyProtection="1">
      <alignment horizontal="center"/>
    </xf>
    <xf numFmtId="0" fontId="5" fillId="2" borderId="1" xfId="0" applyFont="1" applyFill="1" applyBorder="1" applyAlignment="1" applyProtection="1"/>
    <xf numFmtId="0" fontId="5" fillId="2" borderId="37" xfId="0" applyFont="1" applyFill="1" applyBorder="1" applyAlignment="1" applyProtection="1"/>
    <xf numFmtId="0" fontId="5" fillId="2" borderId="52" xfId="0" applyFont="1" applyFill="1" applyBorder="1" applyAlignment="1" applyProtection="1"/>
    <xf numFmtId="0" fontId="5" fillId="2" borderId="38" xfId="0" applyFont="1" applyFill="1" applyBorder="1" applyAlignment="1" applyProtection="1"/>
    <xf numFmtId="4" fontId="5" fillId="2" borderId="52" xfId="0" applyNumberFormat="1" applyFont="1" applyFill="1" applyBorder="1" applyAlignment="1" applyProtection="1">
      <alignment horizontal="center"/>
    </xf>
    <xf numFmtId="0" fontId="5" fillId="2" borderId="37" xfId="0" applyFont="1" applyFill="1" applyBorder="1" applyAlignment="1" applyProtection="1">
      <alignment horizontal="center"/>
    </xf>
    <xf numFmtId="0" fontId="9" fillId="2" borderId="42" xfId="0" applyFont="1" applyFill="1" applyBorder="1" applyAlignment="1" applyProtection="1">
      <alignment horizontal="center"/>
    </xf>
    <xf numFmtId="0" fontId="9" fillId="2" borderId="35" xfId="0" applyFont="1" applyFill="1" applyBorder="1" applyAlignment="1" applyProtection="1">
      <alignment horizontal="center"/>
    </xf>
    <xf numFmtId="0" fontId="5" fillId="2" borderId="35" xfId="0" applyFont="1" applyFill="1" applyBorder="1" applyAlignment="1" applyProtection="1">
      <alignment horizontal="center"/>
    </xf>
    <xf numFmtId="0" fontId="4" fillId="0" borderId="0" xfId="0" applyFont="1" applyProtection="1"/>
    <xf numFmtId="0" fontId="4" fillId="0" borderId="21" xfId="0" applyFont="1" applyBorder="1" applyAlignment="1">
      <alignment horizontal="center"/>
    </xf>
    <xf numFmtId="0" fontId="5" fillId="0" borderId="8" xfId="0" applyFont="1" applyBorder="1" applyAlignment="1"/>
    <xf numFmtId="0" fontId="5" fillId="0" borderId="9" xfId="0" applyFont="1" applyBorder="1" applyAlignment="1"/>
    <xf numFmtId="0" fontId="4" fillId="0" borderId="36" xfId="0" applyFont="1" applyBorder="1" applyAlignment="1">
      <alignment horizontal="center"/>
    </xf>
    <xf numFmtId="0" fontId="5" fillId="0" borderId="32" xfId="0" applyFont="1" applyBorder="1" applyAlignment="1"/>
    <xf numFmtId="0" fontId="4" fillId="0" borderId="42" xfId="0" applyFont="1" applyBorder="1" applyAlignment="1" applyProtection="1">
      <alignment horizontal="center"/>
    </xf>
    <xf numFmtId="0" fontId="5" fillId="0" borderId="53" xfId="0" applyFont="1" applyFill="1" applyBorder="1" applyAlignment="1"/>
    <xf numFmtId="0" fontId="4" fillId="0" borderId="54" xfId="0" applyFont="1" applyBorder="1" applyAlignment="1" applyProtection="1">
      <alignment horizontal="center"/>
    </xf>
    <xf numFmtId="0" fontId="4" fillId="0" borderId="33" xfId="0" applyFont="1" applyBorder="1" applyAlignment="1" applyProtection="1">
      <alignment horizontal="center"/>
    </xf>
    <xf numFmtId="0" fontId="5" fillId="0" borderId="17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4" fillId="0" borderId="34" xfId="0" applyFont="1" applyBorder="1" applyAlignment="1" applyProtection="1">
      <alignment horizontal="center"/>
    </xf>
    <xf numFmtId="0" fontId="5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5" fillId="2" borderId="1" xfId="0" applyFont="1" applyFill="1" applyBorder="1" applyAlignment="1"/>
    <xf numFmtId="0" fontId="5" fillId="2" borderId="52" xfId="0" applyFont="1" applyFill="1" applyBorder="1" applyAlignment="1"/>
    <xf numFmtId="0" fontId="5" fillId="2" borderId="38" xfId="0" applyFont="1" applyFill="1" applyBorder="1" applyAlignment="1"/>
    <xf numFmtId="0" fontId="5" fillId="2" borderId="37" xfId="0" applyFont="1" applyFill="1" applyBorder="1" applyAlignment="1"/>
    <xf numFmtId="4" fontId="5" fillId="2" borderId="52" xfId="0" applyNumberFormat="1" applyFont="1" applyFill="1" applyBorder="1" applyAlignment="1">
      <alignment horizontal="center"/>
    </xf>
    <xf numFmtId="0" fontId="5" fillId="2" borderId="37" xfId="0" applyFont="1" applyFill="1" applyBorder="1" applyAlignment="1">
      <alignment horizontal="center"/>
    </xf>
    <xf numFmtId="4" fontId="5" fillId="2" borderId="37" xfId="0" applyNumberFormat="1" applyFont="1" applyFill="1" applyBorder="1" applyAlignment="1">
      <alignment horizontal="center"/>
    </xf>
    <xf numFmtId="0" fontId="5" fillId="2" borderId="42" xfId="0" applyFont="1" applyFill="1" applyBorder="1" applyAlignment="1">
      <alignment horizontal="center"/>
    </xf>
    <xf numFmtId="0" fontId="4" fillId="2" borderId="55" xfId="0" applyFont="1" applyFill="1" applyBorder="1" applyAlignment="1" applyProtection="1">
      <alignment horizontal="center"/>
    </xf>
    <xf numFmtId="0" fontId="5" fillId="0" borderId="0" xfId="0" applyFont="1" applyBorder="1" applyAlignment="1"/>
    <xf numFmtId="0" fontId="5" fillId="0" borderId="24" xfId="0" applyFont="1" applyBorder="1"/>
    <xf numFmtId="0" fontId="5" fillId="0" borderId="26" xfId="0" applyFont="1" applyBorder="1"/>
    <xf numFmtId="0" fontId="5" fillId="0" borderId="23" xfId="0" applyFont="1" applyBorder="1"/>
    <xf numFmtId="0" fontId="5" fillId="0" borderId="25" xfId="0" applyFont="1" applyBorder="1"/>
    <xf numFmtId="0" fontId="14" fillId="3" borderId="42" xfId="0" applyFont="1" applyFill="1" applyBorder="1"/>
    <xf numFmtId="0" fontId="5" fillId="3" borderId="35" xfId="0" applyFont="1" applyFill="1" applyBorder="1"/>
    <xf numFmtId="0" fontId="5" fillId="3" borderId="35" xfId="0" applyFont="1" applyFill="1" applyBorder="1" applyAlignment="1"/>
    <xf numFmtId="0" fontId="5" fillId="3" borderId="36" xfId="0" applyFont="1" applyFill="1" applyBorder="1"/>
    <xf numFmtId="0" fontId="13" fillId="4" borderId="1" xfId="0" applyFont="1" applyFill="1" applyBorder="1"/>
    <xf numFmtId="0" fontId="13" fillId="4" borderId="23" xfId="0" applyFont="1" applyFill="1" applyBorder="1"/>
    <xf numFmtId="0" fontId="13" fillId="4" borderId="25" xfId="0" applyFont="1" applyFill="1" applyBorder="1"/>
    <xf numFmtId="0" fontId="13" fillId="4" borderId="27" xfId="0" applyFont="1" applyFill="1" applyBorder="1"/>
    <xf numFmtId="4" fontId="5" fillId="0" borderId="8" xfId="0" applyNumberFormat="1" applyFont="1" applyBorder="1" applyAlignment="1" applyProtection="1">
      <alignment horizontal="center"/>
    </xf>
    <xf numFmtId="4" fontId="5" fillId="0" borderId="3" xfId="0" applyNumberFormat="1" applyFont="1" applyFill="1" applyBorder="1" applyAlignment="1" applyProtection="1">
      <alignment horizontal="center"/>
    </xf>
    <xf numFmtId="4" fontId="5" fillId="0" borderId="9" xfId="0" applyNumberFormat="1" applyFont="1" applyBorder="1" applyAlignment="1" applyProtection="1">
      <alignment horizontal="center"/>
    </xf>
    <xf numFmtId="4" fontId="5" fillId="0" borderId="5" xfId="0" applyNumberFormat="1" applyFont="1" applyFill="1" applyBorder="1" applyAlignment="1" applyProtection="1">
      <alignment horizontal="center"/>
    </xf>
    <xf numFmtId="4" fontId="5" fillId="0" borderId="20" xfId="0" applyNumberFormat="1" applyFont="1" applyFill="1" applyBorder="1" applyAlignment="1" applyProtection="1">
      <alignment horizontal="center"/>
    </xf>
    <xf numFmtId="0" fontId="5" fillId="0" borderId="48" xfId="0" applyFont="1" applyFill="1" applyBorder="1" applyAlignment="1" applyProtection="1">
      <alignment horizontal="center"/>
    </xf>
    <xf numFmtId="0" fontId="4" fillId="0" borderId="48" xfId="0" applyFont="1" applyFill="1" applyBorder="1" applyAlignment="1" applyProtection="1">
      <alignment horizontal="center"/>
    </xf>
    <xf numFmtId="4" fontId="5" fillId="0" borderId="50" xfId="0" applyNumberFormat="1" applyFont="1" applyFill="1" applyBorder="1" applyAlignment="1" applyProtection="1">
      <alignment horizontal="center"/>
    </xf>
    <xf numFmtId="0" fontId="5" fillId="0" borderId="19" xfId="0" applyFont="1" applyFill="1" applyBorder="1" applyAlignment="1" applyProtection="1">
      <alignment horizontal="center"/>
    </xf>
    <xf numFmtId="4" fontId="5" fillId="0" borderId="32" xfId="0" applyNumberFormat="1" applyFont="1" applyBorder="1" applyAlignment="1" applyProtection="1">
      <alignment horizontal="center"/>
    </xf>
    <xf numFmtId="4" fontId="5" fillId="0" borderId="30" xfId="0" applyNumberFormat="1" applyFont="1" applyFill="1" applyBorder="1" applyAlignment="1" applyProtection="1">
      <alignment horizontal="center"/>
    </xf>
    <xf numFmtId="0" fontId="5" fillId="0" borderId="20" xfId="0" applyFont="1" applyFill="1" applyBorder="1" applyAlignment="1"/>
    <xf numFmtId="4" fontId="5" fillId="0" borderId="22" xfId="0" applyNumberFormat="1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4" fontId="5" fillId="0" borderId="19" xfId="0" applyNumberFormat="1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5" fillId="0" borderId="21" xfId="0" applyFont="1" applyFill="1" applyBorder="1" applyAlignment="1"/>
    <xf numFmtId="0" fontId="5" fillId="0" borderId="50" xfId="0" applyFont="1" applyFill="1" applyBorder="1" applyAlignment="1"/>
    <xf numFmtId="49" fontId="1" fillId="0" borderId="15" xfId="0" applyNumberFormat="1" applyFont="1" applyBorder="1" applyAlignment="1" applyProtection="1">
      <alignment horizontal="center"/>
    </xf>
    <xf numFmtId="0" fontId="2" fillId="0" borderId="27" xfId="0" applyFont="1" applyBorder="1" applyAlignment="1" applyProtection="1">
      <alignment horizontal="center"/>
      <protection locked="0"/>
    </xf>
    <xf numFmtId="0" fontId="2" fillId="0" borderId="23" xfId="0" applyFont="1" applyBorder="1" applyAlignment="1" applyProtection="1">
      <alignment horizontal="center"/>
      <protection locked="0"/>
    </xf>
    <xf numFmtId="0" fontId="2" fillId="0" borderId="25" xfId="0" applyFont="1" applyBorder="1" applyAlignment="1" applyProtection="1">
      <alignment horizontal="center"/>
      <protection locked="0"/>
    </xf>
    <xf numFmtId="164" fontId="2" fillId="0" borderId="11" xfId="0" applyNumberFormat="1" applyFont="1" applyBorder="1" applyAlignment="1" applyProtection="1">
      <alignment horizontal="center"/>
      <protection locked="0"/>
    </xf>
    <xf numFmtId="164" fontId="2" fillId="0" borderId="12" xfId="0" applyNumberFormat="1" applyFont="1" applyBorder="1" applyAlignment="1" applyProtection="1">
      <alignment horizontal="center"/>
      <protection locked="0"/>
    </xf>
    <xf numFmtId="164" fontId="2" fillId="0" borderId="15" xfId="0" applyNumberFormat="1" applyFont="1" applyBorder="1" applyAlignment="1" applyProtection="1">
      <alignment horizontal="center"/>
      <protection locked="0"/>
    </xf>
    <xf numFmtId="0" fontId="3" fillId="0" borderId="14" xfId="0" applyFont="1" applyBorder="1"/>
    <xf numFmtId="0" fontId="21" fillId="0" borderId="14" xfId="0" applyFont="1" applyBorder="1"/>
    <xf numFmtId="0" fontId="2" fillId="0" borderId="14" xfId="0" applyFont="1" applyBorder="1"/>
    <xf numFmtId="0" fontId="22" fillId="0" borderId="0" xfId="0" applyFont="1"/>
    <xf numFmtId="0" fontId="22" fillId="0" borderId="0" xfId="0" applyFont="1" applyProtection="1"/>
    <xf numFmtId="0" fontId="23" fillId="0" borderId="0" xfId="0" applyFont="1"/>
    <xf numFmtId="0" fontId="4" fillId="0" borderId="15" xfId="0" applyFont="1" applyBorder="1" applyAlignment="1" applyProtection="1"/>
    <xf numFmtId="0" fontId="4" fillId="0" borderId="36" xfId="0" applyFont="1" applyBorder="1" applyAlignment="1" applyProtection="1"/>
    <xf numFmtId="0" fontId="4" fillId="0" borderId="15" xfId="0" applyFont="1" applyBorder="1" applyAlignment="1" applyProtection="1">
      <alignment horizontal="center"/>
    </xf>
    <xf numFmtId="0" fontId="5" fillId="0" borderId="4" xfId="0" applyFont="1" applyFill="1" applyBorder="1" applyAlignment="1" applyProtection="1">
      <alignment horizontal="center"/>
    </xf>
    <xf numFmtId="0" fontId="5" fillId="0" borderId="31" xfId="0" applyFont="1" applyFill="1" applyBorder="1" applyAlignment="1" applyProtection="1">
      <alignment horizontal="center"/>
    </xf>
    <xf numFmtId="0" fontId="5" fillId="0" borderId="2" xfId="0" applyFont="1" applyFill="1" applyBorder="1" applyAlignment="1" applyProtection="1">
      <alignment horizontal="center"/>
    </xf>
    <xf numFmtId="0" fontId="5" fillId="0" borderId="9" xfId="0" applyFont="1" applyFill="1" applyBorder="1" applyAlignment="1" applyProtection="1">
      <alignment horizontal="center"/>
      <protection locked="0"/>
    </xf>
    <xf numFmtId="0" fontId="5" fillId="0" borderId="50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5" fillId="2" borderId="9" xfId="0" applyFont="1" applyFill="1" applyBorder="1" applyAlignment="1">
      <alignment horizontal="center"/>
    </xf>
    <xf numFmtId="0" fontId="5" fillId="2" borderId="50" xfId="0" applyFont="1" applyFill="1" applyBorder="1" applyAlignment="1">
      <alignment horizontal="center"/>
    </xf>
    <xf numFmtId="0" fontId="5" fillId="2" borderId="56" xfId="0" applyFont="1" applyFill="1" applyBorder="1" applyAlignment="1">
      <alignment horizontal="center"/>
    </xf>
    <xf numFmtId="0" fontId="4" fillId="0" borderId="56" xfId="0" applyFont="1" applyBorder="1" applyAlignment="1" applyProtection="1">
      <alignment horizontal="center"/>
    </xf>
    <xf numFmtId="0" fontId="5" fillId="0" borderId="2" xfId="0" applyFont="1" applyFill="1" applyBorder="1" applyAlignment="1">
      <alignment horizontal="center"/>
    </xf>
    <xf numFmtId="0" fontId="5" fillId="0" borderId="39" xfId="0" applyFont="1" applyFill="1" applyBorder="1" applyAlignment="1">
      <alignment horizontal="center"/>
    </xf>
    <xf numFmtId="0" fontId="1" fillId="0" borderId="42" xfId="0" applyFont="1" applyBorder="1" applyAlignment="1" applyProtection="1">
      <alignment horizontal="center"/>
    </xf>
    <xf numFmtId="0" fontId="1" fillId="0" borderId="25" xfId="0" applyFont="1" applyFill="1" applyBorder="1" applyAlignment="1"/>
    <xf numFmtId="0" fontId="2" fillId="0" borderId="0" xfId="0" applyFont="1" applyBorder="1" applyAlignment="1">
      <alignment horizontal="center"/>
    </xf>
    <xf numFmtId="0" fontId="1" fillId="0" borderId="0" xfId="0" applyFont="1" applyFill="1" applyBorder="1" applyAlignment="1"/>
    <xf numFmtId="0" fontId="1" fillId="0" borderId="36" xfId="0" applyFont="1" applyBorder="1" applyAlignment="1" applyProtection="1">
      <alignment horizontal="center"/>
    </xf>
    <xf numFmtId="0" fontId="1" fillId="0" borderId="0" xfId="0" applyFont="1" applyBorder="1" applyAlignment="1">
      <alignment horizontal="center"/>
    </xf>
    <xf numFmtId="0" fontId="1" fillId="0" borderId="1" xfId="1" applyFont="1" applyBorder="1" applyAlignment="1" applyProtection="1">
      <alignment horizontal="center"/>
    </xf>
    <xf numFmtId="0" fontId="1" fillId="0" borderId="12" xfId="1" applyFont="1" applyBorder="1" applyAlignment="1">
      <alignment horizontal="center"/>
    </xf>
    <xf numFmtId="0" fontId="1" fillId="0" borderId="15" xfId="1" applyFont="1" applyBorder="1" applyAlignment="1">
      <alignment horizontal="center"/>
    </xf>
    <xf numFmtId="0" fontId="15" fillId="0" borderId="0" xfId="1" applyFont="1"/>
    <xf numFmtId="0" fontId="5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5" fillId="0" borderId="0" xfId="1" applyFont="1" applyAlignment="1"/>
    <xf numFmtId="2" fontId="5" fillId="0" borderId="0" xfId="1" applyNumberFormat="1" applyFont="1" applyAlignment="1">
      <alignment horizontal="center"/>
    </xf>
    <xf numFmtId="0" fontId="5" fillId="0" borderId="0" xfId="1" applyFont="1"/>
    <xf numFmtId="0" fontId="22" fillId="0" borderId="14" xfId="1" applyFont="1" applyBorder="1"/>
    <xf numFmtId="0" fontId="6" fillId="0" borderId="1" xfId="1" applyFont="1" applyBorder="1" applyAlignment="1">
      <alignment horizontal="center"/>
    </xf>
    <xf numFmtId="0" fontId="6" fillId="0" borderId="1" xfId="1" applyFont="1" applyBorder="1" applyAlignment="1" applyProtection="1">
      <alignment horizontal="center"/>
    </xf>
    <xf numFmtId="0" fontId="6" fillId="0" borderId="1" xfId="1" applyFont="1" applyBorder="1" applyAlignment="1" applyProtection="1"/>
    <xf numFmtId="2" fontId="6" fillId="0" borderId="1" xfId="1" applyNumberFormat="1" applyFont="1" applyBorder="1" applyAlignment="1" applyProtection="1">
      <alignment horizontal="center"/>
    </xf>
    <xf numFmtId="0" fontId="6" fillId="0" borderId="42" xfId="1" applyFont="1" applyBorder="1" applyAlignment="1" applyProtection="1">
      <alignment horizontal="center"/>
    </xf>
    <xf numFmtId="0" fontId="6" fillId="0" borderId="11" xfId="1" applyFont="1" applyBorder="1" applyAlignment="1" applyProtection="1">
      <alignment horizontal="center"/>
    </xf>
    <xf numFmtId="0" fontId="6" fillId="0" borderId="41" xfId="1" applyFont="1" applyBorder="1" applyAlignment="1" applyProtection="1">
      <alignment horizontal="center"/>
    </xf>
    <xf numFmtId="0" fontId="6" fillId="0" borderId="27" xfId="1" applyFont="1" applyFill="1" applyBorder="1" applyAlignment="1" applyProtection="1">
      <alignment horizontal="center"/>
    </xf>
    <xf numFmtId="2" fontId="6" fillId="0" borderId="11" xfId="1" applyNumberFormat="1" applyFont="1" applyBorder="1" applyAlignment="1" applyProtection="1">
      <alignment horizontal="center"/>
    </xf>
    <xf numFmtId="0" fontId="6" fillId="0" borderId="42" xfId="1" applyFont="1" applyFill="1" applyBorder="1" applyAlignment="1" applyProtection="1">
      <alignment horizontal="center"/>
    </xf>
    <xf numFmtId="0" fontId="1" fillId="0" borderId="1" xfId="1" applyFont="1" applyFill="1" applyBorder="1" applyAlignment="1" applyProtection="1">
      <alignment horizontal="center"/>
    </xf>
    <xf numFmtId="0" fontId="7" fillId="0" borderId="12" xfId="1" applyFont="1" applyBorder="1" applyAlignment="1">
      <alignment horizontal="center"/>
    </xf>
    <xf numFmtId="0" fontId="7" fillId="0" borderId="0" xfId="1" applyFont="1" applyBorder="1" applyAlignment="1" applyProtection="1">
      <alignment horizontal="center"/>
      <protection locked="0"/>
    </xf>
    <xf numFmtId="0" fontId="1" fillId="0" borderId="12" xfId="1" applyFont="1" applyBorder="1" applyAlignment="1" applyProtection="1">
      <alignment horizontal="center"/>
      <protection locked="0"/>
    </xf>
    <xf numFmtId="0" fontId="7" fillId="0" borderId="0" xfId="1" applyFont="1" applyBorder="1" applyAlignment="1" applyProtection="1">
      <protection locked="0"/>
    </xf>
    <xf numFmtId="2" fontId="7" fillId="0" borderId="23" xfId="1" applyNumberFormat="1" applyFont="1" applyBorder="1" applyAlignment="1" applyProtection="1">
      <alignment horizontal="center"/>
      <protection locked="0"/>
    </xf>
    <xf numFmtId="0" fontId="7" fillId="0" borderId="0" xfId="1" applyNumberFormat="1" applyFont="1" applyBorder="1" applyAlignment="1" applyProtection="1">
      <alignment horizontal="center"/>
      <protection locked="0"/>
    </xf>
    <xf numFmtId="2" fontId="7" fillId="0" borderId="0" xfId="1" applyNumberFormat="1" applyFont="1" applyBorder="1" applyAlignment="1" applyProtection="1">
      <alignment horizontal="center"/>
      <protection locked="0"/>
    </xf>
    <xf numFmtId="0" fontId="7" fillId="0" borderId="13" xfId="1" applyNumberFormat="1" applyFont="1" applyBorder="1" applyAlignment="1" applyProtection="1">
      <alignment horizontal="center"/>
    </xf>
    <xf numFmtId="0" fontId="7" fillId="0" borderId="13" xfId="1" applyFont="1" applyFill="1" applyBorder="1" applyAlignment="1" applyProtection="1">
      <alignment horizontal="center"/>
    </xf>
    <xf numFmtId="2" fontId="7" fillId="0" borderId="13" xfId="1" applyNumberFormat="1" applyFont="1" applyBorder="1" applyAlignment="1" applyProtection="1">
      <alignment horizontal="center"/>
      <protection locked="0"/>
    </xf>
    <xf numFmtId="1" fontId="1" fillId="0" borderId="12" xfId="1" applyNumberFormat="1" applyFont="1" applyFill="1" applyBorder="1" applyAlignment="1" applyProtection="1">
      <alignment horizontal="center"/>
    </xf>
    <xf numFmtId="0" fontId="7" fillId="0" borderId="0" xfId="1" applyFont="1" applyBorder="1" applyAlignment="1">
      <alignment horizontal="center"/>
    </xf>
    <xf numFmtId="0" fontId="7" fillId="0" borderId="0" xfId="1" applyFont="1" applyBorder="1" applyAlignment="1"/>
    <xf numFmtId="2" fontId="7" fillId="0" borderId="23" xfId="1" applyNumberFormat="1" applyFont="1" applyBorder="1" applyAlignment="1">
      <alignment horizontal="center"/>
    </xf>
    <xf numFmtId="2" fontId="7" fillId="0" borderId="0" xfId="1" applyNumberFormat="1" applyFont="1" applyBorder="1" applyAlignment="1">
      <alignment horizontal="center"/>
    </xf>
    <xf numFmtId="0" fontId="7" fillId="0" borderId="0" xfId="1" applyNumberFormat="1" applyFont="1" applyBorder="1" applyAlignment="1" applyProtection="1">
      <alignment horizontal="center"/>
    </xf>
    <xf numFmtId="0" fontId="7" fillId="0" borderId="0" xfId="1" applyFont="1" applyFill="1" applyBorder="1" applyAlignment="1" applyProtection="1">
      <alignment horizontal="center"/>
    </xf>
    <xf numFmtId="0" fontId="7" fillId="0" borderId="24" xfId="1" applyFont="1" applyBorder="1" applyAlignment="1"/>
    <xf numFmtId="0" fontId="7" fillId="0" borderId="15" xfId="1" applyFont="1" applyBorder="1" applyAlignment="1">
      <alignment horizontal="center"/>
    </xf>
    <xf numFmtId="0" fontId="7" fillId="0" borderId="14" xfId="1" applyFont="1" applyBorder="1" applyAlignment="1">
      <alignment horizontal="center"/>
    </xf>
    <xf numFmtId="0" fontId="7" fillId="0" borderId="14" xfId="1" applyFont="1" applyBorder="1" applyAlignment="1"/>
    <xf numFmtId="0" fontId="7" fillId="0" borderId="26" xfId="1" applyFont="1" applyBorder="1" applyAlignment="1"/>
    <xf numFmtId="2" fontId="7" fillId="0" borderId="14" xfId="1" applyNumberFormat="1" applyFont="1" applyBorder="1" applyAlignment="1">
      <alignment horizontal="center"/>
    </xf>
    <xf numFmtId="0" fontId="7" fillId="0" borderId="14" xfId="1" applyNumberFormat="1" applyFont="1" applyBorder="1" applyAlignment="1" applyProtection="1">
      <alignment horizontal="center"/>
    </xf>
    <xf numFmtId="0" fontId="7" fillId="0" borderId="14" xfId="1" applyFont="1" applyFill="1" applyBorder="1" applyAlignment="1" applyProtection="1">
      <alignment horizontal="center"/>
    </xf>
    <xf numFmtId="2" fontId="7" fillId="0" borderId="14" xfId="1" applyNumberFormat="1" applyFont="1" applyBorder="1" applyAlignment="1" applyProtection="1">
      <alignment horizontal="center"/>
      <protection locked="0"/>
    </xf>
    <xf numFmtId="1" fontId="1" fillId="0" borderId="15" xfId="1" applyNumberFormat="1" applyFont="1" applyFill="1" applyBorder="1" applyAlignment="1" applyProtection="1">
      <alignment horizontal="center"/>
    </xf>
    <xf numFmtId="0" fontId="7" fillId="0" borderId="27" xfId="1" applyNumberFormat="1" applyFont="1" applyBorder="1" applyAlignment="1" applyProtection="1">
      <alignment horizontal="center"/>
    </xf>
    <xf numFmtId="0" fontId="7" fillId="0" borderId="23" xfId="1" applyNumberFormat="1" applyFont="1" applyBorder="1" applyAlignment="1" applyProtection="1">
      <alignment horizontal="center"/>
    </xf>
    <xf numFmtId="0" fontId="7" fillId="0" borderId="25" xfId="1" applyNumberFormat="1" applyFont="1" applyBorder="1" applyAlignment="1" applyProtection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0" xfId="0" applyFont="1" applyBorder="1" applyAlignment="1"/>
    <xf numFmtId="0" fontId="6" fillId="0" borderId="27" xfId="1" applyFont="1" applyBorder="1" applyAlignment="1" applyProtection="1">
      <alignment horizontal="center"/>
    </xf>
    <xf numFmtId="2" fontId="7" fillId="0" borderId="24" xfId="1" applyNumberFormat="1" applyFont="1" applyBorder="1" applyAlignment="1" applyProtection="1">
      <alignment horizontal="center"/>
    </xf>
    <xf numFmtId="2" fontId="7" fillId="0" borderId="41" xfId="1" applyNumberFormat="1" applyFont="1" applyBorder="1" applyAlignment="1" applyProtection="1">
      <alignment horizontal="center"/>
    </xf>
    <xf numFmtId="2" fontId="7" fillId="0" borderId="26" xfId="1" applyNumberFormat="1" applyFont="1" applyBorder="1" applyAlignment="1" applyProtection="1">
      <alignment horizontal="center"/>
    </xf>
    <xf numFmtId="0" fontId="5" fillId="0" borderId="57" xfId="0" applyFont="1" applyFill="1" applyBorder="1" applyAlignment="1"/>
    <xf numFmtId="0" fontId="5" fillId="0" borderId="58" xfId="0" applyFont="1" applyFill="1" applyBorder="1" applyAlignment="1"/>
    <xf numFmtId="0" fontId="5" fillId="0" borderId="58" xfId="0" applyFont="1" applyBorder="1" applyAlignment="1"/>
    <xf numFmtId="0" fontId="5" fillId="0" borderId="58" xfId="0" applyFont="1" applyBorder="1" applyAlignment="1" applyProtection="1">
      <protection locked="0"/>
    </xf>
    <xf numFmtId="0" fontId="5" fillId="0" borderId="59" xfId="0" applyFont="1" applyFill="1" applyBorder="1" applyAlignment="1"/>
    <xf numFmtId="0" fontId="5" fillId="0" borderId="60" xfId="0" applyFont="1" applyFill="1" applyBorder="1" applyAlignment="1"/>
    <xf numFmtId="0" fontId="0" fillId="0" borderId="23" xfId="0" applyBorder="1"/>
    <xf numFmtId="0" fontId="0" fillId="0" borderId="0" xfId="0" applyBorder="1"/>
    <xf numFmtId="0" fontId="0" fillId="0" borderId="24" xfId="0" applyBorder="1"/>
    <xf numFmtId="0" fontId="20" fillId="0" borderId="23" xfId="0" applyFont="1" applyBorder="1"/>
    <xf numFmtId="0" fontId="0" fillId="0" borderId="25" xfId="0" applyBorder="1"/>
    <xf numFmtId="0" fontId="0" fillId="0" borderId="14" xfId="0" applyBorder="1"/>
    <xf numFmtId="0" fontId="0" fillId="0" borderId="26" xfId="0" applyBorder="1"/>
    <xf numFmtId="0" fontId="1" fillId="0" borderId="0" xfId="0" applyFont="1" applyAlignment="1"/>
    <xf numFmtId="0" fontId="1" fillId="0" borderId="14" xfId="0" applyFont="1" applyBorder="1" applyAlignment="1"/>
    <xf numFmtId="0" fontId="2" fillId="0" borderId="1" xfId="0" applyFont="1" applyBorder="1" applyAlignment="1" applyProtection="1">
      <alignment horizontal="center"/>
      <protection locked="0"/>
    </xf>
    <xf numFmtId="49" fontId="2" fillId="0" borderId="1" xfId="0" applyNumberFormat="1" applyFont="1" applyBorder="1" applyAlignment="1" applyProtection="1">
      <alignment horizontal="center"/>
      <protection locked="0"/>
    </xf>
    <xf numFmtId="0" fontId="2" fillId="0" borderId="1" xfId="0" applyFont="1" applyBorder="1" applyAlignment="1"/>
    <xf numFmtId="0" fontId="2" fillId="0" borderId="1" xfId="0" applyFont="1" applyBorder="1" applyAlignment="1">
      <alignment horizontal="center"/>
    </xf>
    <xf numFmtId="0" fontId="1" fillId="0" borderId="15" xfId="0" applyFont="1" applyBorder="1" applyAlignment="1" applyProtection="1">
      <alignment horizontal="center"/>
      <protection locked="0"/>
    </xf>
    <xf numFmtId="0" fontId="2" fillId="0" borderId="15" xfId="0" applyFont="1" applyBorder="1" applyAlignment="1" applyProtection="1">
      <protection locked="0"/>
    </xf>
    <xf numFmtId="0" fontId="1" fillId="0" borderId="61" xfId="0" applyFont="1" applyBorder="1" applyAlignment="1">
      <alignment horizontal="center"/>
    </xf>
    <xf numFmtId="0" fontId="1" fillId="0" borderId="61" xfId="0" applyFont="1" applyBorder="1" applyAlignment="1" applyProtection="1">
      <alignment horizontal="center"/>
    </xf>
    <xf numFmtId="0" fontId="1" fillId="0" borderId="61" xfId="0" applyFont="1" applyBorder="1" applyAlignment="1" applyProtection="1"/>
    <xf numFmtId="49" fontId="1" fillId="0" borderId="61" xfId="0" applyNumberFormat="1" applyFont="1" applyBorder="1" applyAlignment="1" applyProtection="1">
      <alignment horizontal="center"/>
    </xf>
    <xf numFmtId="0" fontId="6" fillId="0" borderId="11" xfId="1" applyFont="1" applyBorder="1" applyAlignment="1">
      <alignment horizontal="center"/>
    </xf>
    <xf numFmtId="0" fontId="1" fillId="0" borderId="11" xfId="1" applyFont="1" applyBorder="1" applyAlignment="1" applyProtection="1">
      <alignment horizontal="center"/>
    </xf>
    <xf numFmtId="0" fontId="6" fillId="0" borderId="11" xfId="1" applyFont="1" applyBorder="1" applyAlignment="1" applyProtection="1"/>
    <xf numFmtId="0" fontId="1" fillId="0" borderId="11" xfId="1" applyFont="1" applyFill="1" applyBorder="1" applyAlignment="1" applyProtection="1">
      <alignment horizontal="center"/>
    </xf>
    <xf numFmtId="0" fontId="7" fillId="0" borderId="1" xfId="1" applyFont="1" applyBorder="1" applyAlignment="1">
      <alignment horizontal="center"/>
    </xf>
    <xf numFmtId="0" fontId="7" fillId="0" borderId="1" xfId="1" applyFont="1" applyBorder="1" applyAlignment="1" applyProtection="1">
      <alignment horizontal="center"/>
      <protection locked="0"/>
    </xf>
    <xf numFmtId="0" fontId="1" fillId="0" borderId="1" xfId="1" applyFont="1" applyBorder="1" applyAlignment="1" applyProtection="1">
      <alignment horizontal="center"/>
      <protection locked="0"/>
    </xf>
    <xf numFmtId="0" fontId="7" fillId="0" borderId="1" xfId="1" applyFont="1" applyBorder="1" applyAlignment="1" applyProtection="1">
      <protection locked="0"/>
    </xf>
    <xf numFmtId="2" fontId="7" fillId="0" borderId="1" xfId="1" applyNumberFormat="1" applyFont="1" applyBorder="1" applyAlignment="1" applyProtection="1">
      <alignment horizontal="center"/>
      <protection locked="0"/>
    </xf>
    <xf numFmtId="0" fontId="7" fillId="0" borderId="1" xfId="1" applyNumberFormat="1" applyFont="1" applyBorder="1" applyAlignment="1" applyProtection="1">
      <alignment horizontal="center"/>
      <protection locked="0"/>
    </xf>
    <xf numFmtId="0" fontId="6" fillId="0" borderId="1" xfId="1" applyNumberFormat="1" applyFont="1" applyBorder="1" applyAlignment="1" applyProtection="1">
      <alignment horizontal="center"/>
    </xf>
    <xf numFmtId="0" fontId="7" fillId="0" borderId="1" xfId="1" applyNumberFormat="1" applyFont="1" applyBorder="1" applyAlignment="1" applyProtection="1">
      <alignment horizontal="center"/>
    </xf>
    <xf numFmtId="0" fontId="7" fillId="0" borderId="1" xfId="1" applyFont="1" applyFill="1" applyBorder="1" applyAlignment="1" applyProtection="1">
      <alignment horizontal="center"/>
    </xf>
    <xf numFmtId="1" fontId="7" fillId="0" borderId="1" xfId="1" applyNumberFormat="1" applyFont="1" applyBorder="1" applyAlignment="1" applyProtection="1">
      <alignment horizontal="center"/>
    </xf>
    <xf numFmtId="1" fontId="1" fillId="0" borderId="1" xfId="1" applyNumberFormat="1" applyFont="1" applyFill="1" applyBorder="1" applyAlignment="1" applyProtection="1">
      <alignment horizontal="center"/>
    </xf>
    <xf numFmtId="0" fontId="1" fillId="0" borderId="1" xfId="1" applyFont="1" applyBorder="1" applyAlignment="1">
      <alignment horizontal="center"/>
    </xf>
    <xf numFmtId="0" fontId="7" fillId="0" borderId="1" xfId="1" applyFont="1" applyBorder="1" applyAlignment="1"/>
    <xf numFmtId="2" fontId="7" fillId="0" borderId="1" xfId="1" applyNumberFormat="1" applyFont="1" applyBorder="1" applyAlignment="1">
      <alignment horizontal="center"/>
    </xf>
    <xf numFmtId="0" fontId="5" fillId="0" borderId="1" xfId="1" applyFont="1" applyBorder="1" applyAlignment="1">
      <alignment horizontal="center"/>
    </xf>
    <xf numFmtId="2" fontId="7" fillId="0" borderId="1" xfId="1" applyNumberFormat="1" applyFont="1" applyBorder="1" applyAlignment="1" applyProtection="1">
      <alignment horizontal="center"/>
    </xf>
    <xf numFmtId="0" fontId="5" fillId="0" borderId="1" xfId="0" applyFont="1" applyBorder="1" applyAlignment="1" applyProtection="1">
      <alignment horizontal="center"/>
    </xf>
    <xf numFmtId="0" fontId="5" fillId="0" borderId="1" xfId="0" applyFont="1" applyFill="1" applyBorder="1" applyAlignment="1" applyProtection="1"/>
    <xf numFmtId="0" fontId="5" fillId="0" borderId="1" xfId="0" applyFont="1" applyFill="1" applyBorder="1" applyAlignment="1" applyProtection="1">
      <alignment horizontal="center"/>
    </xf>
    <xf numFmtId="4" fontId="5" fillId="0" borderId="1" xfId="0" applyNumberFormat="1" applyFont="1" applyBorder="1" applyAlignment="1" applyProtection="1">
      <alignment horizontal="center"/>
    </xf>
    <xf numFmtId="4" fontId="5" fillId="0" borderId="1" xfId="0" applyNumberFormat="1" applyFont="1" applyFill="1" applyBorder="1" applyAlignment="1" applyProtection="1">
      <alignment horizontal="center"/>
    </xf>
    <xf numFmtId="0" fontId="5" fillId="0" borderId="1" xfId="0" applyFont="1" applyBorder="1" applyAlignment="1" applyProtection="1"/>
    <xf numFmtId="0" fontId="4" fillId="0" borderId="11" xfId="0" applyFont="1" applyBorder="1" applyAlignment="1" applyProtection="1">
      <alignment horizontal="center"/>
    </xf>
    <xf numFmtId="0" fontId="4" fillId="0" borderId="11" xfId="0" applyFont="1" applyBorder="1" applyAlignment="1" applyProtection="1"/>
    <xf numFmtId="0" fontId="4" fillId="0" borderId="11" xfId="0" applyFont="1" applyFill="1" applyBorder="1" applyAlignment="1" applyProtection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/>
    <xf numFmtId="4" fontId="5" fillId="0" borderId="1" xfId="0" applyNumberFormat="1" applyFont="1" applyBorder="1" applyAlignment="1">
      <alignment horizontal="center"/>
    </xf>
    <xf numFmtId="4" fontId="5" fillId="0" borderId="1" xfId="0" applyNumberFormat="1" applyFont="1" applyBorder="1" applyAlignment="1" applyProtection="1">
      <alignment horizontal="center"/>
      <protection locked="0"/>
    </xf>
    <xf numFmtId="0" fontId="5" fillId="0" borderId="1" xfId="0" applyFont="1" applyBorder="1" applyAlignment="1" applyProtection="1">
      <alignment horizontal="center"/>
      <protection locked="0"/>
    </xf>
    <xf numFmtId="0" fontId="5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/>
    <xf numFmtId="4" fontId="5" fillId="0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 applyProtection="1">
      <alignment horizontal="center"/>
      <protection locked="0"/>
    </xf>
    <xf numFmtId="0" fontId="4" fillId="0" borderId="1" xfId="0" applyFont="1" applyFill="1" applyBorder="1" applyAlignment="1" applyProtection="1">
      <alignment horizontal="center"/>
      <protection locked="0"/>
    </xf>
    <xf numFmtId="0" fontId="5" fillId="0" borderId="1" xfId="0" applyFont="1" applyFill="1" applyBorder="1" applyAlignment="1" applyProtection="1">
      <protection locked="0"/>
    </xf>
    <xf numFmtId="0" fontId="25" fillId="0" borderId="1" xfId="0" applyFont="1" applyBorder="1" applyAlignment="1">
      <alignment horizontal="center"/>
    </xf>
    <xf numFmtId="0" fontId="26" fillId="0" borderId="1" xfId="0" applyFont="1" applyBorder="1" applyAlignment="1">
      <alignment horizontal="center"/>
    </xf>
    <xf numFmtId="0" fontId="25" fillId="0" borderId="1" xfId="0" applyFont="1" applyBorder="1" applyAlignment="1"/>
    <xf numFmtId="0" fontId="25" fillId="0" borderId="1" xfId="0" applyFont="1" applyBorder="1" applyAlignment="1" applyProtection="1">
      <alignment horizontal="center"/>
      <protection locked="0"/>
    </xf>
    <xf numFmtId="49" fontId="25" fillId="0" borderId="1" xfId="0" applyNumberFormat="1" applyFont="1" applyBorder="1" applyAlignment="1" applyProtection="1">
      <alignment horizontal="center"/>
      <protection locked="0"/>
    </xf>
    <xf numFmtId="0" fontId="18" fillId="4" borderId="42" xfId="0" applyFont="1" applyFill="1" applyBorder="1" applyAlignment="1">
      <alignment horizontal="center" vertical="center" wrapText="1"/>
    </xf>
    <xf numFmtId="0" fontId="13" fillId="4" borderId="35" xfId="0" applyFont="1" applyFill="1" applyBorder="1" applyAlignment="1">
      <alignment horizontal="center" vertical="center"/>
    </xf>
    <xf numFmtId="0" fontId="13" fillId="4" borderId="36" xfId="0" applyFont="1" applyFill="1" applyBorder="1" applyAlignment="1">
      <alignment horizontal="center" vertical="center"/>
    </xf>
    <xf numFmtId="0" fontId="17" fillId="2" borderId="27" xfId="0" applyFont="1" applyFill="1" applyBorder="1" applyAlignment="1">
      <alignment vertical="center" wrapText="1"/>
    </xf>
    <xf numFmtId="0" fontId="17" fillId="2" borderId="13" xfId="0" applyFont="1" applyFill="1" applyBorder="1" applyAlignment="1">
      <alignment vertical="center"/>
    </xf>
    <xf numFmtId="0" fontId="17" fillId="2" borderId="41" xfId="0" applyFont="1" applyFill="1" applyBorder="1" applyAlignment="1">
      <alignment vertical="center"/>
    </xf>
    <xf numFmtId="0" fontId="17" fillId="2" borderId="23" xfId="0" applyFont="1" applyFill="1" applyBorder="1" applyAlignment="1">
      <alignment vertical="center"/>
    </xf>
    <xf numFmtId="0" fontId="17" fillId="2" borderId="0" xfId="0" applyFont="1" applyFill="1" applyBorder="1" applyAlignment="1">
      <alignment vertical="center"/>
    </xf>
    <xf numFmtId="0" fontId="17" fillId="2" borderId="24" xfId="0" applyFont="1" applyFill="1" applyBorder="1" applyAlignment="1">
      <alignment vertical="center"/>
    </xf>
    <xf numFmtId="0" fontId="17" fillId="2" borderId="25" xfId="0" applyFont="1" applyFill="1" applyBorder="1" applyAlignment="1">
      <alignment vertical="center"/>
    </xf>
    <xf numFmtId="0" fontId="17" fillId="2" borderId="14" xfId="0" applyFont="1" applyFill="1" applyBorder="1" applyAlignment="1">
      <alignment vertical="center"/>
    </xf>
    <xf numFmtId="0" fontId="17" fillId="2" borderId="26" xfId="0" applyFont="1" applyFill="1" applyBorder="1" applyAlignment="1">
      <alignment vertical="center"/>
    </xf>
    <xf numFmtId="0" fontId="11" fillId="4" borderId="42" xfId="0" applyFont="1" applyFill="1" applyBorder="1"/>
    <xf numFmtId="0" fontId="11" fillId="4" borderId="36" xfId="0" applyFont="1" applyFill="1" applyBorder="1"/>
    <xf numFmtId="0" fontId="11" fillId="4" borderId="27" xfId="0" applyFont="1" applyFill="1" applyBorder="1"/>
    <xf numFmtId="0" fontId="11" fillId="4" borderId="41" xfId="0" applyFont="1" applyFill="1" applyBorder="1"/>
    <xf numFmtId="0" fontId="10" fillId="0" borderId="42" xfId="0" applyNumberFormat="1" applyFont="1" applyBorder="1" applyAlignment="1"/>
    <xf numFmtId="0" fontId="10" fillId="0" borderId="36" xfId="0" applyFont="1" applyBorder="1" applyAlignment="1"/>
    <xf numFmtId="0" fontId="18" fillId="4" borderId="27" xfId="0" applyFont="1" applyFill="1" applyBorder="1" applyAlignment="1">
      <alignment horizontal="center" vertical="center" wrapText="1"/>
    </xf>
    <xf numFmtId="0" fontId="18" fillId="4" borderId="13" xfId="0" applyFont="1" applyFill="1" applyBorder="1" applyAlignment="1">
      <alignment horizontal="center" vertical="center" wrapText="1"/>
    </xf>
    <xf numFmtId="0" fontId="18" fillId="4" borderId="41" xfId="0" applyFont="1" applyFill="1" applyBorder="1" applyAlignment="1">
      <alignment horizontal="center" vertical="center" wrapText="1"/>
    </xf>
    <xf numFmtId="0" fontId="1" fillId="3" borderId="42" xfId="0" applyFont="1" applyFill="1" applyBorder="1" applyAlignment="1">
      <alignment horizontal="center"/>
    </xf>
    <xf numFmtId="0" fontId="1" fillId="3" borderId="35" xfId="0" applyFont="1" applyFill="1" applyBorder="1" applyAlignment="1">
      <alignment horizontal="center"/>
    </xf>
    <xf numFmtId="0" fontId="1" fillId="3" borderId="36" xfId="0" applyFont="1" applyFill="1" applyBorder="1" applyAlignment="1">
      <alignment horizontal="center"/>
    </xf>
    <xf numFmtId="1" fontId="1" fillId="0" borderId="36" xfId="0" applyNumberFormat="1" applyFont="1" applyBorder="1" applyAlignment="1" applyProtection="1">
      <alignment horizontal="center"/>
    </xf>
    <xf numFmtId="1" fontId="1" fillId="0" borderId="1" xfId="0" applyNumberFormat="1" applyFont="1" applyBorder="1" applyAlignment="1" applyProtection="1">
      <alignment horizontal="center"/>
    </xf>
    <xf numFmtId="0" fontId="1" fillId="0" borderId="42" xfId="0" applyFont="1" applyFill="1" applyBorder="1" applyAlignment="1">
      <alignment horizontal="center"/>
    </xf>
    <xf numFmtId="0" fontId="1" fillId="0" borderId="36" xfId="0" applyFont="1" applyFill="1" applyBorder="1" applyAlignment="1">
      <alignment horizontal="center"/>
    </xf>
    <xf numFmtId="0" fontId="4" fillId="3" borderId="42" xfId="1" applyFont="1" applyFill="1" applyBorder="1" applyAlignment="1">
      <alignment horizontal="center"/>
    </xf>
    <xf numFmtId="0" fontId="4" fillId="3" borderId="35" xfId="1" applyFont="1" applyFill="1" applyBorder="1" applyAlignment="1">
      <alignment horizontal="center"/>
    </xf>
    <xf numFmtId="0" fontId="4" fillId="3" borderId="36" xfId="1" applyFont="1" applyFill="1" applyBorder="1" applyAlignment="1">
      <alignment horizontal="center"/>
    </xf>
    <xf numFmtId="0" fontId="4" fillId="0" borderId="42" xfId="1" applyFont="1" applyFill="1" applyBorder="1" applyAlignment="1">
      <alignment horizontal="center"/>
    </xf>
    <xf numFmtId="0" fontId="4" fillId="0" borderId="35" xfId="1" applyFont="1" applyFill="1" applyBorder="1" applyAlignment="1">
      <alignment horizontal="center"/>
    </xf>
    <xf numFmtId="0" fontId="4" fillId="0" borderId="36" xfId="1" applyFont="1" applyFill="1" applyBorder="1" applyAlignment="1">
      <alignment horizontal="center"/>
    </xf>
    <xf numFmtId="0" fontId="4" fillId="0" borderId="42" xfId="1" applyFont="1" applyBorder="1" applyAlignment="1">
      <alignment horizontal="center"/>
    </xf>
    <xf numFmtId="0" fontId="4" fillId="0" borderId="35" xfId="1" applyFont="1" applyBorder="1" applyAlignment="1">
      <alignment horizontal="center"/>
    </xf>
    <xf numFmtId="0" fontId="4" fillId="0" borderId="36" xfId="1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4" fillId="3" borderId="42" xfId="0" applyFont="1" applyFill="1" applyBorder="1" applyAlignment="1" applyProtection="1">
      <alignment horizontal="center"/>
    </xf>
    <xf numFmtId="0" fontId="4" fillId="3" borderId="35" xfId="0" applyFont="1" applyFill="1" applyBorder="1" applyAlignment="1" applyProtection="1">
      <alignment horizontal="center"/>
    </xf>
    <xf numFmtId="0" fontId="4" fillId="0" borderId="35" xfId="0" applyFont="1" applyBorder="1" applyAlignment="1" applyProtection="1">
      <alignment horizontal="center"/>
    </xf>
    <xf numFmtId="0" fontId="4" fillId="0" borderId="36" xfId="0" applyFont="1" applyBorder="1" applyAlignment="1" applyProtection="1">
      <alignment horizontal="center"/>
    </xf>
    <xf numFmtId="0" fontId="4" fillId="0" borderId="42" xfId="0" applyFont="1" applyBorder="1" applyAlignment="1" applyProtection="1">
      <alignment horizontal="center"/>
    </xf>
    <xf numFmtId="0" fontId="8" fillId="0" borderId="42" xfId="0" applyFont="1" applyBorder="1" applyAlignment="1" applyProtection="1">
      <alignment horizontal="center"/>
    </xf>
    <xf numFmtId="0" fontId="8" fillId="0" borderId="35" xfId="0" applyFont="1" applyBorder="1" applyAlignment="1" applyProtection="1">
      <alignment horizontal="center"/>
    </xf>
    <xf numFmtId="0" fontId="8" fillId="0" borderId="36" xfId="0" applyFont="1" applyBorder="1" applyAlignment="1" applyProtection="1">
      <alignment horizontal="center"/>
    </xf>
    <xf numFmtId="0" fontId="4" fillId="3" borderId="42" xfId="0" applyFont="1" applyFill="1" applyBorder="1" applyAlignment="1">
      <alignment horizontal="center"/>
    </xf>
    <xf numFmtId="0" fontId="4" fillId="3" borderId="35" xfId="0" applyFont="1" applyFill="1" applyBorder="1" applyAlignment="1">
      <alignment horizontal="center"/>
    </xf>
    <xf numFmtId="0" fontId="4" fillId="3" borderId="36" xfId="0" applyFont="1" applyFill="1" applyBorder="1" applyAlignment="1">
      <alignment horizontal="center"/>
    </xf>
    <xf numFmtId="0" fontId="4" fillId="0" borderId="42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4" fillId="0" borderId="36" xfId="0" applyFont="1" applyBorder="1" applyAlignment="1">
      <alignment horizontal="center"/>
    </xf>
  </cellXfs>
  <cellStyles count="2">
    <cellStyle name="Standard" xfId="0" builtinId="0"/>
    <cellStyle name="Standard 2" xfId="1"/>
  </cellStyles>
  <dxfs count="1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2"/>
  <sheetViews>
    <sheetView zoomScale="75" workbookViewId="0">
      <selection activeCell="B17" sqref="B17"/>
    </sheetView>
  </sheetViews>
  <sheetFormatPr baseColWidth="10" defaultRowHeight="19.5"/>
  <cols>
    <col min="1" max="1" width="35.7109375" style="211" customWidth="1"/>
    <col min="2" max="2" width="60.7109375" style="211" customWidth="1"/>
    <col min="3" max="3" width="1.7109375" style="211" customWidth="1"/>
    <col min="4" max="8" width="11.42578125" style="211"/>
    <col min="9" max="9" width="1.7109375" style="211" customWidth="1"/>
    <col min="10" max="16384" width="11.42578125" style="211"/>
  </cols>
  <sheetData>
    <row r="1" spans="1:8" ht="80.099999999999994" customHeight="1">
      <c r="A1" s="553" t="s">
        <v>91</v>
      </c>
      <c r="B1" s="554"/>
      <c r="C1" s="554"/>
      <c r="D1" s="554"/>
      <c r="E1" s="554"/>
      <c r="F1" s="554"/>
      <c r="G1" s="554"/>
      <c r="H1" s="555"/>
    </row>
    <row r="2" spans="1:8" ht="9.9499999999999993" customHeight="1"/>
    <row r="3" spans="1:8" ht="30" customHeight="1">
      <c r="A3" s="565" t="s">
        <v>41</v>
      </c>
      <c r="B3" s="566"/>
      <c r="D3" s="556" t="s">
        <v>49</v>
      </c>
      <c r="E3" s="557"/>
      <c r="F3" s="557"/>
      <c r="G3" s="557"/>
      <c r="H3" s="558"/>
    </row>
    <row r="4" spans="1:8" ht="9.9499999999999993" customHeight="1">
      <c r="D4" s="559"/>
      <c r="E4" s="560"/>
      <c r="F4" s="560"/>
      <c r="G4" s="560"/>
      <c r="H4" s="561"/>
    </row>
    <row r="5" spans="1:8" ht="30" customHeight="1">
      <c r="A5" s="371" t="s">
        <v>65</v>
      </c>
      <c r="B5" s="212" t="s">
        <v>105</v>
      </c>
      <c r="D5" s="559"/>
      <c r="E5" s="560"/>
      <c r="F5" s="560"/>
      <c r="G5" s="560"/>
      <c r="H5" s="561"/>
    </row>
    <row r="6" spans="1:8" ht="30" customHeight="1">
      <c r="A6" s="369" t="s">
        <v>42</v>
      </c>
      <c r="B6" s="212" t="s">
        <v>104</v>
      </c>
      <c r="D6" s="559"/>
      <c r="E6" s="560"/>
      <c r="F6" s="560"/>
      <c r="G6" s="560"/>
      <c r="H6" s="561"/>
    </row>
    <row r="7" spans="1:8" ht="30" customHeight="1">
      <c r="A7" s="369" t="s">
        <v>43</v>
      </c>
      <c r="B7" s="212" t="s">
        <v>47</v>
      </c>
      <c r="D7" s="559"/>
      <c r="E7" s="560"/>
      <c r="F7" s="560"/>
      <c r="G7" s="560"/>
      <c r="H7" s="561"/>
    </row>
    <row r="8" spans="1:8" ht="30" customHeight="1">
      <c r="A8" s="370" t="s">
        <v>44</v>
      </c>
      <c r="B8" s="212" t="s">
        <v>106</v>
      </c>
      <c r="D8" s="559"/>
      <c r="E8" s="560"/>
      <c r="F8" s="560"/>
      <c r="G8" s="560"/>
      <c r="H8" s="561"/>
    </row>
    <row r="9" spans="1:8" ht="30" customHeight="1">
      <c r="A9" s="370" t="s">
        <v>85</v>
      </c>
      <c r="B9" s="212" t="s">
        <v>107</v>
      </c>
      <c r="D9" s="559"/>
      <c r="E9" s="560"/>
      <c r="F9" s="560"/>
      <c r="G9" s="560"/>
      <c r="H9" s="561"/>
    </row>
    <row r="10" spans="1:8" ht="9.9499999999999993" customHeight="1">
      <c r="D10" s="559"/>
      <c r="E10" s="560"/>
      <c r="F10" s="560"/>
      <c r="G10" s="560"/>
      <c r="H10" s="561"/>
    </row>
    <row r="11" spans="1:8" ht="30" customHeight="1">
      <c r="A11" s="368" t="s">
        <v>45</v>
      </c>
      <c r="B11" s="212" t="s">
        <v>108</v>
      </c>
      <c r="D11" s="559"/>
      <c r="E11" s="560"/>
      <c r="F11" s="560"/>
      <c r="G11" s="560"/>
      <c r="H11" s="561"/>
    </row>
    <row r="12" spans="1:8" ht="9.9499999999999993" customHeight="1">
      <c r="D12" s="559"/>
      <c r="E12" s="560"/>
      <c r="F12" s="560"/>
      <c r="G12" s="560"/>
      <c r="H12" s="561"/>
    </row>
    <row r="13" spans="1:8" ht="30" customHeight="1">
      <c r="A13" s="567" t="s">
        <v>66</v>
      </c>
      <c r="B13" s="568"/>
      <c r="D13" s="559"/>
      <c r="E13" s="560"/>
      <c r="F13" s="560"/>
      <c r="G13" s="560"/>
      <c r="H13" s="561"/>
    </row>
    <row r="14" spans="1:8" ht="30" customHeight="1">
      <c r="A14" s="369" t="s">
        <v>59</v>
      </c>
      <c r="B14" s="212" t="s">
        <v>109</v>
      </c>
      <c r="D14" s="559"/>
      <c r="E14" s="560"/>
      <c r="F14" s="560"/>
      <c r="G14" s="560"/>
      <c r="H14" s="561"/>
    </row>
    <row r="15" spans="1:8" ht="30" customHeight="1">
      <c r="A15" s="369" t="s">
        <v>60</v>
      </c>
      <c r="B15" s="212"/>
      <c r="D15" s="559"/>
      <c r="E15" s="560"/>
      <c r="F15" s="560"/>
      <c r="G15" s="560"/>
      <c r="H15" s="561"/>
    </row>
    <row r="16" spans="1:8" ht="30" customHeight="1">
      <c r="A16" s="369" t="s">
        <v>61</v>
      </c>
      <c r="B16" s="212"/>
      <c r="D16" s="559"/>
      <c r="E16" s="560"/>
      <c r="F16" s="560"/>
      <c r="G16" s="560"/>
      <c r="H16" s="561"/>
    </row>
    <row r="17" spans="1:8" ht="30" customHeight="1">
      <c r="A17" s="370" t="s">
        <v>62</v>
      </c>
      <c r="B17" s="212"/>
      <c r="D17" s="559"/>
      <c r="E17" s="560"/>
      <c r="F17" s="560"/>
      <c r="G17" s="560"/>
      <c r="H17" s="561"/>
    </row>
    <row r="18" spans="1:8" ht="9.9499999999999993" customHeight="1">
      <c r="D18" s="559"/>
      <c r="E18" s="560"/>
      <c r="F18" s="560"/>
      <c r="G18" s="560"/>
      <c r="H18" s="561"/>
    </row>
    <row r="19" spans="1:8" ht="30" customHeight="1">
      <c r="A19" s="565" t="s">
        <v>64</v>
      </c>
      <c r="B19" s="566"/>
      <c r="D19" s="559"/>
      <c r="E19" s="560"/>
      <c r="F19" s="560"/>
      <c r="G19" s="560"/>
      <c r="H19" s="561"/>
    </row>
    <row r="20" spans="1:8">
      <c r="A20" s="569" t="str">
        <f>B5&amp;" ("&amp;B6&amp;" / "&amp;B7&amp;" / Kreisgruppe "&amp;B8&amp;") am: "&amp;B11</f>
        <v>Kreismeisterschaft im Turnierhundsport  (HSV Betziesdorf / HSVRM / Kreisgruppe 2) am: 07.05.2017</v>
      </c>
      <c r="B20" s="570"/>
      <c r="D20" s="559"/>
      <c r="E20" s="560"/>
      <c r="F20" s="560"/>
      <c r="G20" s="560"/>
      <c r="H20" s="561"/>
    </row>
    <row r="21" spans="1:8">
      <c r="A21" s="569" t="str">
        <f>"PL: "&amp;B9&amp;" LR THS: "&amp;B14&amp;" "&amp;B15&amp;" "&amp;B16&amp;" "&amp;B17</f>
        <v xml:space="preserve">PL: Lothar Biesenroth LR THS: Petra Gerstner (HSVRM)   </v>
      </c>
      <c r="B21" s="570"/>
      <c r="D21" s="562"/>
      <c r="E21" s="563"/>
      <c r="F21" s="563"/>
      <c r="G21" s="563"/>
      <c r="H21" s="564"/>
    </row>
    <row r="22" spans="1:8" ht="5.25" customHeight="1"/>
  </sheetData>
  <sheetProtection password="D852" sheet="1" objects="1" scenarios="1"/>
  <mergeCells count="7">
    <mergeCell ref="A1:H1"/>
    <mergeCell ref="D3:H21"/>
    <mergeCell ref="A3:B3"/>
    <mergeCell ref="A13:B13"/>
    <mergeCell ref="A20:B20"/>
    <mergeCell ref="A21:B21"/>
    <mergeCell ref="A19:B19"/>
  </mergeCells>
  <phoneticPr fontId="0" type="noConversion"/>
  <printOptions horizontalCentered="1"/>
  <pageMargins left="0.19685039370078741" right="0.19685039370078741" top="0.98425196850393704" bottom="0.98425196850393704" header="0.51181102362204722" footer="0.51181102362204722"/>
  <pageSetup paperSize="9" scale="83" orientation="landscape" horizontalDpi="300" verticalDpi="300" r:id="rId1"/>
  <headerFooter alignWithMargins="0">
    <oddFooter>&amp;L&amp;8Vorlage: Sören Marquardt HSVRM, Dateiversion 2014
Druck: &amp;D, &amp;T Uhr.&amp;C&amp;8Datei: &amp;F
Blatt: &amp;A&amp;R&amp;8Seite:
&amp;P/&amp;N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4"/>
  <sheetViews>
    <sheetView zoomScale="120" zoomScaleNormal="120" workbookViewId="0">
      <pane ySplit="4" topLeftCell="A5" activePane="bottomLeft" state="frozen"/>
      <selection sqref="A1:H1"/>
      <selection pane="bottomLeft" activeCell="F22" sqref="F22"/>
    </sheetView>
  </sheetViews>
  <sheetFormatPr baseColWidth="10" defaultRowHeight="12.75"/>
  <cols>
    <col min="1" max="1" width="3.5703125" style="429" bestFit="1" customWidth="1"/>
    <col min="2" max="2" width="3.28515625" style="429" bestFit="1" customWidth="1"/>
    <col min="3" max="3" width="5.140625" style="430" customWidth="1"/>
    <col min="4" max="5" width="10.7109375" style="431" customWidth="1"/>
    <col min="6" max="6" width="25.7109375" style="431" customWidth="1"/>
    <col min="7" max="7" width="6.42578125" style="431" bestFit="1" customWidth="1"/>
    <col min="8" max="8" width="15.7109375" style="431" customWidth="1"/>
    <col min="9" max="9" width="4.7109375" style="432" customWidth="1"/>
    <col min="10" max="10" width="4.7109375" style="429" customWidth="1"/>
    <col min="11" max="11" width="4.7109375" style="432" customWidth="1"/>
    <col min="12" max="12" width="4.7109375" style="429" customWidth="1"/>
    <col min="13" max="13" width="4.7109375" style="432" customWidth="1"/>
    <col min="14" max="14" width="4.7109375" style="429" customWidth="1"/>
    <col min="15" max="15" width="4.7109375" style="432" customWidth="1"/>
    <col min="16" max="16" width="4.7109375" style="429" customWidth="1"/>
    <col min="17" max="17" width="4.7109375" style="432" customWidth="1"/>
    <col min="18" max="18" width="4.7109375" style="429" customWidth="1"/>
    <col min="19" max="19" width="3" style="429" bestFit="1" customWidth="1"/>
    <col min="20" max="20" width="3.140625" style="429" bestFit="1" customWidth="1"/>
    <col min="21" max="21" width="6.140625" style="432" bestFit="1" customWidth="1"/>
    <col min="22" max="22" width="2.7109375" style="429" bestFit="1" customWidth="1"/>
    <col min="23" max="23" width="5" style="429" bestFit="1" customWidth="1"/>
    <col min="24" max="24" width="3.5703125" style="429" bestFit="1" customWidth="1"/>
    <col min="25" max="25" width="4.42578125" style="429" customWidth="1"/>
    <col min="26" max="26" width="7.140625" style="430" bestFit="1" customWidth="1"/>
    <col min="27" max="16384" width="11.42578125" style="433"/>
  </cols>
  <sheetData>
    <row r="1" spans="1:26" ht="15.75">
      <c r="A1" s="428" t="str">
        <f>Stammdaten!A20</f>
        <v>Kreismeisterschaft im Turnierhundsport  (HSV Betziesdorf / HSVRM / Kreisgruppe 2) am: 07.05.2017</v>
      </c>
    </row>
    <row r="2" spans="1:26" ht="15">
      <c r="A2" s="434" t="str">
        <f>Stammdaten!A21</f>
        <v xml:space="preserve">PL: Lothar Biesenroth LR THS: Petra Gerstner (HSVRM)   </v>
      </c>
    </row>
    <row r="3" spans="1:26">
      <c r="A3" s="581" t="str">
        <f>"VIERKAMPF 2 (Anzahl: "&amp;COUNT(A5:A34)&amp;")"</f>
        <v>VIERKAMPF 2 (Anzahl: 9)</v>
      </c>
      <c r="B3" s="582"/>
      <c r="C3" s="582"/>
      <c r="D3" s="582"/>
      <c r="E3" s="582"/>
      <c r="F3" s="582"/>
      <c r="G3" s="582"/>
      <c r="H3" s="583"/>
      <c r="I3" s="584" t="s">
        <v>32</v>
      </c>
      <c r="J3" s="585"/>
      <c r="K3" s="585"/>
      <c r="L3" s="585"/>
      <c r="M3" s="585"/>
      <c r="N3" s="585"/>
      <c r="O3" s="585"/>
      <c r="P3" s="585"/>
      <c r="Q3" s="585"/>
      <c r="R3" s="586"/>
      <c r="T3" s="587" t="s">
        <v>31</v>
      </c>
      <c r="U3" s="588"/>
      <c r="V3" s="588"/>
      <c r="W3" s="588"/>
      <c r="X3" s="588"/>
      <c r="Y3" s="588"/>
      <c r="Z3" s="589"/>
    </row>
    <row r="4" spans="1:26" ht="13.5">
      <c r="A4" s="507" t="s">
        <v>12</v>
      </c>
      <c r="B4" s="440" t="s">
        <v>13</v>
      </c>
      <c r="C4" s="508" t="s">
        <v>30</v>
      </c>
      <c r="D4" s="509" t="s">
        <v>2</v>
      </c>
      <c r="E4" s="509" t="s">
        <v>1</v>
      </c>
      <c r="F4" s="509" t="s">
        <v>3</v>
      </c>
      <c r="G4" s="509" t="s">
        <v>94</v>
      </c>
      <c r="H4" s="509" t="s">
        <v>0</v>
      </c>
      <c r="I4" s="443" t="s">
        <v>14</v>
      </c>
      <c r="J4" s="440" t="s">
        <v>15</v>
      </c>
      <c r="K4" s="443" t="s">
        <v>17</v>
      </c>
      <c r="L4" s="440" t="s">
        <v>15</v>
      </c>
      <c r="M4" s="443" t="s">
        <v>18</v>
      </c>
      <c r="N4" s="440" t="s">
        <v>16</v>
      </c>
      <c r="O4" s="443" t="s">
        <v>19</v>
      </c>
      <c r="P4" s="440" t="s">
        <v>15</v>
      </c>
      <c r="Q4" s="443" t="s">
        <v>20</v>
      </c>
      <c r="R4" s="478" t="s">
        <v>16</v>
      </c>
      <c r="S4" s="440" t="s">
        <v>22</v>
      </c>
      <c r="T4" s="441" t="s">
        <v>37</v>
      </c>
      <c r="U4" s="443" t="s">
        <v>10</v>
      </c>
      <c r="V4" s="440" t="s">
        <v>93</v>
      </c>
      <c r="W4" s="478" t="s">
        <v>92</v>
      </c>
      <c r="X4" s="478" t="s">
        <v>88</v>
      </c>
      <c r="Y4" s="442" t="s">
        <v>63</v>
      </c>
      <c r="Z4" s="510" t="s">
        <v>8</v>
      </c>
    </row>
    <row r="5" spans="1:26" ht="13.5">
      <c r="A5" s="511">
        <v>13</v>
      </c>
      <c r="B5" s="512" t="s">
        <v>124</v>
      </c>
      <c r="C5" s="513">
        <v>1</v>
      </c>
      <c r="D5" s="514" t="s">
        <v>126</v>
      </c>
      <c r="E5" s="514" t="s">
        <v>125</v>
      </c>
      <c r="F5" s="514" t="s">
        <v>127</v>
      </c>
      <c r="G5" s="514" t="s">
        <v>47</v>
      </c>
      <c r="H5" s="514" t="s">
        <v>120</v>
      </c>
      <c r="I5" s="515">
        <v>13.95</v>
      </c>
      <c r="J5" s="516">
        <v>4</v>
      </c>
      <c r="K5" s="515">
        <v>15.85</v>
      </c>
      <c r="L5" s="516">
        <v>0</v>
      </c>
      <c r="M5" s="515">
        <v>15.68</v>
      </c>
      <c r="N5" s="516">
        <v>0</v>
      </c>
      <c r="O5" s="515">
        <v>15.2</v>
      </c>
      <c r="P5" s="516">
        <v>4</v>
      </c>
      <c r="Q5" s="515">
        <v>13.28</v>
      </c>
      <c r="R5" s="516">
        <v>1</v>
      </c>
      <c r="S5" s="517">
        <v>42</v>
      </c>
      <c r="T5" s="518">
        <v>280</v>
      </c>
      <c r="U5" s="515">
        <f t="shared" ref="U5:V16" si="0">I5+K5+M5+O5+Q5</f>
        <v>73.959999999999994</v>
      </c>
      <c r="V5" s="518">
        <f t="shared" si="0"/>
        <v>9</v>
      </c>
      <c r="W5" s="526">
        <f>SUM(U5:V5)</f>
        <v>82.96</v>
      </c>
      <c r="X5" s="520">
        <f>Z5-S5</f>
        <v>197</v>
      </c>
      <c r="Y5" s="519" t="str">
        <f t="shared" ref="Y5:Y34" si="1">IF(S5&gt;41,"JA","NEIN")</f>
        <v>JA</v>
      </c>
      <c r="Z5" s="521">
        <f>ROUND((S5+T5)-(U5+V5),0)</f>
        <v>239</v>
      </c>
    </row>
    <row r="6" spans="1:26" ht="13.5">
      <c r="A6" s="511"/>
      <c r="B6" s="511"/>
      <c r="C6" s="522"/>
      <c r="D6" s="523"/>
      <c r="E6" s="523"/>
      <c r="F6" s="523"/>
      <c r="G6" s="523"/>
      <c r="H6" s="523"/>
      <c r="I6" s="524"/>
      <c r="J6" s="511"/>
      <c r="K6" s="524"/>
      <c r="L6" s="511"/>
      <c r="M6" s="524"/>
      <c r="N6" s="511"/>
      <c r="O6" s="524"/>
      <c r="P6" s="511"/>
      <c r="Q6" s="524"/>
      <c r="R6" s="511"/>
      <c r="S6" s="517"/>
      <c r="T6" s="518">
        <v>280</v>
      </c>
      <c r="U6" s="515">
        <f t="shared" si="0"/>
        <v>0</v>
      </c>
      <c r="V6" s="518">
        <f t="shared" si="0"/>
        <v>0</v>
      </c>
      <c r="W6" s="526">
        <f t="shared" ref="W6:W34" si="2">SUM(U6:V6)</f>
        <v>0</v>
      </c>
      <c r="X6" s="520">
        <f t="shared" ref="X6:X34" si="3">Z6-S6</f>
        <v>280</v>
      </c>
      <c r="Y6" s="519" t="str">
        <f t="shared" si="1"/>
        <v>NEIN</v>
      </c>
      <c r="Z6" s="521">
        <f t="shared" ref="Z6:Z34" si="4">ROUND((S6+T6)-(U6+V6),0)</f>
        <v>280</v>
      </c>
    </row>
    <row r="7" spans="1:26" ht="13.5">
      <c r="A7" s="511">
        <v>14</v>
      </c>
      <c r="B7" s="511" t="s">
        <v>110</v>
      </c>
      <c r="C7" s="522">
        <v>2</v>
      </c>
      <c r="D7" s="523" t="s">
        <v>194</v>
      </c>
      <c r="E7" s="523" t="s">
        <v>159</v>
      </c>
      <c r="F7" s="523" t="s">
        <v>160</v>
      </c>
      <c r="G7" s="523" t="s">
        <v>47</v>
      </c>
      <c r="H7" s="523" t="s">
        <v>141</v>
      </c>
      <c r="I7" s="524">
        <v>12.85</v>
      </c>
      <c r="J7" s="511">
        <v>0</v>
      </c>
      <c r="K7" s="524">
        <v>13.6</v>
      </c>
      <c r="L7" s="511">
        <v>0</v>
      </c>
      <c r="M7" s="524">
        <v>13.63</v>
      </c>
      <c r="N7" s="511">
        <v>0</v>
      </c>
      <c r="O7" s="524">
        <v>13.18</v>
      </c>
      <c r="P7" s="511">
        <v>4</v>
      </c>
      <c r="Q7" s="524">
        <v>11.43</v>
      </c>
      <c r="R7" s="511">
        <v>0</v>
      </c>
      <c r="S7" s="517">
        <v>53</v>
      </c>
      <c r="T7" s="518">
        <v>280</v>
      </c>
      <c r="U7" s="515">
        <f t="shared" si="0"/>
        <v>64.69</v>
      </c>
      <c r="V7" s="518">
        <f t="shared" si="0"/>
        <v>4</v>
      </c>
      <c r="W7" s="526">
        <f t="shared" si="2"/>
        <v>68.69</v>
      </c>
      <c r="X7" s="520">
        <f t="shared" si="3"/>
        <v>211</v>
      </c>
      <c r="Y7" s="519" t="str">
        <f t="shared" si="1"/>
        <v>JA</v>
      </c>
      <c r="Z7" s="521">
        <f t="shared" si="4"/>
        <v>264</v>
      </c>
    </row>
    <row r="8" spans="1:26" ht="13.5">
      <c r="A8" s="511">
        <v>15</v>
      </c>
      <c r="B8" s="511" t="s">
        <v>110</v>
      </c>
      <c r="C8" s="522">
        <v>3</v>
      </c>
      <c r="D8" s="523" t="s">
        <v>161</v>
      </c>
      <c r="E8" s="523" t="s">
        <v>162</v>
      </c>
      <c r="F8" s="523" t="s">
        <v>192</v>
      </c>
      <c r="G8" s="523" t="s">
        <v>47</v>
      </c>
      <c r="H8" s="523" t="s">
        <v>141</v>
      </c>
      <c r="I8" s="524">
        <v>12.1</v>
      </c>
      <c r="J8" s="511">
        <v>0</v>
      </c>
      <c r="K8" s="524">
        <v>15.83</v>
      </c>
      <c r="L8" s="511">
        <v>0</v>
      </c>
      <c r="M8" s="524">
        <v>14.88</v>
      </c>
      <c r="N8" s="511">
        <v>0</v>
      </c>
      <c r="O8" s="524">
        <v>12.18</v>
      </c>
      <c r="P8" s="511">
        <v>1</v>
      </c>
      <c r="Q8" s="524">
        <v>11.4</v>
      </c>
      <c r="R8" s="511">
        <v>0</v>
      </c>
      <c r="S8" s="517">
        <v>49</v>
      </c>
      <c r="T8" s="518">
        <v>280</v>
      </c>
      <c r="U8" s="515">
        <f t="shared" si="0"/>
        <v>66.39</v>
      </c>
      <c r="V8" s="518">
        <f t="shared" si="0"/>
        <v>1</v>
      </c>
      <c r="W8" s="526">
        <f t="shared" si="2"/>
        <v>67.39</v>
      </c>
      <c r="X8" s="520">
        <f t="shared" si="3"/>
        <v>213</v>
      </c>
      <c r="Y8" s="519" t="str">
        <f t="shared" si="1"/>
        <v>JA</v>
      </c>
      <c r="Z8" s="521">
        <f t="shared" si="4"/>
        <v>262</v>
      </c>
    </row>
    <row r="9" spans="1:26" ht="13.5">
      <c r="A9" s="511">
        <v>16</v>
      </c>
      <c r="B9" s="511" t="s">
        <v>110</v>
      </c>
      <c r="C9" s="522">
        <v>1</v>
      </c>
      <c r="D9" s="523" t="s">
        <v>163</v>
      </c>
      <c r="E9" s="523" t="s">
        <v>164</v>
      </c>
      <c r="F9" s="523" t="s">
        <v>165</v>
      </c>
      <c r="G9" s="523" t="s">
        <v>47</v>
      </c>
      <c r="H9" s="523" t="s">
        <v>141</v>
      </c>
      <c r="I9" s="524">
        <v>11.98</v>
      </c>
      <c r="J9" s="511">
        <v>2</v>
      </c>
      <c r="K9" s="524">
        <v>14.63</v>
      </c>
      <c r="L9" s="511">
        <v>0</v>
      </c>
      <c r="M9" s="524">
        <v>14.23</v>
      </c>
      <c r="N9" s="511">
        <v>0</v>
      </c>
      <c r="O9" s="524">
        <v>12.63</v>
      </c>
      <c r="P9" s="511">
        <v>0</v>
      </c>
      <c r="Q9" s="524">
        <v>12.55</v>
      </c>
      <c r="R9" s="511">
        <v>0</v>
      </c>
      <c r="S9" s="517">
        <v>54</v>
      </c>
      <c r="T9" s="518">
        <v>280</v>
      </c>
      <c r="U9" s="515">
        <f t="shared" si="0"/>
        <v>66.02000000000001</v>
      </c>
      <c r="V9" s="518">
        <f t="shared" si="0"/>
        <v>2</v>
      </c>
      <c r="W9" s="526">
        <f t="shared" si="2"/>
        <v>68.02000000000001</v>
      </c>
      <c r="X9" s="520">
        <f t="shared" si="3"/>
        <v>212</v>
      </c>
      <c r="Y9" s="519" t="str">
        <f t="shared" si="1"/>
        <v>JA</v>
      </c>
      <c r="Z9" s="521">
        <f t="shared" si="4"/>
        <v>266</v>
      </c>
    </row>
    <row r="10" spans="1:26" ht="13.5">
      <c r="A10" s="511"/>
      <c r="B10" s="511"/>
      <c r="C10" s="522"/>
      <c r="D10" s="523"/>
      <c r="E10" s="523"/>
      <c r="F10" s="523"/>
      <c r="G10" s="523"/>
      <c r="H10" s="523"/>
      <c r="I10" s="524"/>
      <c r="J10" s="511"/>
      <c r="K10" s="524"/>
      <c r="L10" s="511"/>
      <c r="M10" s="524"/>
      <c r="N10" s="511"/>
      <c r="O10" s="524"/>
      <c r="P10" s="511"/>
      <c r="Q10" s="524"/>
      <c r="R10" s="511"/>
      <c r="S10" s="517"/>
      <c r="T10" s="518">
        <v>280</v>
      </c>
      <c r="U10" s="515">
        <f t="shared" si="0"/>
        <v>0</v>
      </c>
      <c r="V10" s="518">
        <f t="shared" si="0"/>
        <v>0</v>
      </c>
      <c r="W10" s="526">
        <f t="shared" si="2"/>
        <v>0</v>
      </c>
      <c r="X10" s="520">
        <f t="shared" si="3"/>
        <v>280</v>
      </c>
      <c r="Y10" s="519" t="str">
        <f t="shared" si="1"/>
        <v>NEIN</v>
      </c>
      <c r="Z10" s="521">
        <f t="shared" si="4"/>
        <v>280</v>
      </c>
    </row>
    <row r="11" spans="1:26" ht="13.5">
      <c r="A11" s="511">
        <v>17</v>
      </c>
      <c r="B11" s="511" t="s">
        <v>144</v>
      </c>
      <c r="C11" s="522">
        <v>2</v>
      </c>
      <c r="D11" s="523" t="s">
        <v>166</v>
      </c>
      <c r="E11" s="523" t="s">
        <v>125</v>
      </c>
      <c r="F11" s="523" t="s">
        <v>167</v>
      </c>
      <c r="G11" s="523" t="s">
        <v>47</v>
      </c>
      <c r="H11" s="523" t="s">
        <v>120</v>
      </c>
      <c r="I11" s="524">
        <v>16.95</v>
      </c>
      <c r="J11" s="511">
        <v>4</v>
      </c>
      <c r="K11" s="524">
        <v>24.33</v>
      </c>
      <c r="L11" s="511">
        <v>0</v>
      </c>
      <c r="M11" s="524">
        <v>23.3</v>
      </c>
      <c r="N11" s="511">
        <v>0</v>
      </c>
      <c r="O11" s="524">
        <v>31.15</v>
      </c>
      <c r="P11" s="511">
        <v>0</v>
      </c>
      <c r="Q11" s="524">
        <v>16.600000000000001</v>
      </c>
      <c r="R11" s="511">
        <v>0</v>
      </c>
      <c r="S11" s="517">
        <v>51</v>
      </c>
      <c r="T11" s="518">
        <v>280</v>
      </c>
      <c r="U11" s="515">
        <f t="shared" si="0"/>
        <v>112.32999999999998</v>
      </c>
      <c r="V11" s="518">
        <f t="shared" si="0"/>
        <v>4</v>
      </c>
      <c r="W11" s="526">
        <f t="shared" si="2"/>
        <v>116.32999999999998</v>
      </c>
      <c r="X11" s="520">
        <f t="shared" si="3"/>
        <v>164</v>
      </c>
      <c r="Y11" s="519" t="str">
        <f t="shared" si="1"/>
        <v>JA</v>
      </c>
      <c r="Z11" s="521">
        <f t="shared" si="4"/>
        <v>215</v>
      </c>
    </row>
    <row r="12" spans="1:26" ht="13.5">
      <c r="A12" s="511">
        <v>18</v>
      </c>
      <c r="B12" s="511" t="s">
        <v>144</v>
      </c>
      <c r="C12" s="522">
        <v>1</v>
      </c>
      <c r="D12" s="523" t="s">
        <v>168</v>
      </c>
      <c r="E12" s="523" t="s">
        <v>169</v>
      </c>
      <c r="F12" s="523" t="s">
        <v>170</v>
      </c>
      <c r="G12" s="523" t="s">
        <v>47</v>
      </c>
      <c r="H12" s="523" t="s">
        <v>141</v>
      </c>
      <c r="I12" s="524">
        <v>13.58</v>
      </c>
      <c r="J12" s="511">
        <v>2</v>
      </c>
      <c r="K12" s="524">
        <v>18.579999999999998</v>
      </c>
      <c r="L12" s="511">
        <v>0</v>
      </c>
      <c r="M12" s="524">
        <v>18.28</v>
      </c>
      <c r="N12" s="511">
        <v>0</v>
      </c>
      <c r="O12" s="524">
        <v>13.4</v>
      </c>
      <c r="P12" s="511">
        <v>0</v>
      </c>
      <c r="Q12" s="524">
        <v>13.38</v>
      </c>
      <c r="R12" s="511">
        <v>0</v>
      </c>
      <c r="S12" s="517">
        <v>54</v>
      </c>
      <c r="T12" s="518">
        <v>280</v>
      </c>
      <c r="U12" s="515">
        <f t="shared" si="0"/>
        <v>77.22</v>
      </c>
      <c r="V12" s="518">
        <f t="shared" si="0"/>
        <v>2</v>
      </c>
      <c r="W12" s="526">
        <f t="shared" si="2"/>
        <v>79.22</v>
      </c>
      <c r="X12" s="520">
        <f t="shared" si="3"/>
        <v>201</v>
      </c>
      <c r="Y12" s="519" t="str">
        <f t="shared" si="1"/>
        <v>JA</v>
      </c>
      <c r="Z12" s="521">
        <f t="shared" si="4"/>
        <v>255</v>
      </c>
    </row>
    <row r="13" spans="1:26" ht="13.5">
      <c r="A13" s="511"/>
      <c r="B13" s="511"/>
      <c r="C13" s="522"/>
      <c r="D13" s="523"/>
      <c r="E13" s="523"/>
      <c r="F13" s="523"/>
      <c r="G13" s="523"/>
      <c r="H13" s="523"/>
      <c r="I13" s="524"/>
      <c r="J13" s="511"/>
      <c r="K13" s="524"/>
      <c r="L13" s="511"/>
      <c r="M13" s="524"/>
      <c r="N13" s="511"/>
      <c r="O13" s="524"/>
      <c r="P13" s="511"/>
      <c r="Q13" s="524"/>
      <c r="R13" s="511"/>
      <c r="S13" s="517"/>
      <c r="T13" s="518">
        <v>280</v>
      </c>
      <c r="U13" s="515">
        <f t="shared" si="0"/>
        <v>0</v>
      </c>
      <c r="V13" s="518">
        <f t="shared" si="0"/>
        <v>0</v>
      </c>
      <c r="W13" s="526">
        <f t="shared" si="2"/>
        <v>0</v>
      </c>
      <c r="X13" s="520">
        <f t="shared" si="3"/>
        <v>280</v>
      </c>
      <c r="Y13" s="519" t="str">
        <f t="shared" si="1"/>
        <v>NEIN</v>
      </c>
      <c r="Z13" s="521">
        <f t="shared" si="4"/>
        <v>280</v>
      </c>
    </row>
    <row r="14" spans="1:26" ht="13.5">
      <c r="A14" s="511">
        <v>19</v>
      </c>
      <c r="B14" s="511" t="s">
        <v>128</v>
      </c>
      <c r="C14" s="522">
        <v>1</v>
      </c>
      <c r="D14" s="523" t="s">
        <v>173</v>
      </c>
      <c r="E14" s="523" t="s">
        <v>171</v>
      </c>
      <c r="F14" s="523" t="s">
        <v>172</v>
      </c>
      <c r="G14" s="523" t="s">
        <v>47</v>
      </c>
      <c r="H14" s="523" t="s">
        <v>141</v>
      </c>
      <c r="I14" s="524">
        <v>22.55</v>
      </c>
      <c r="J14" s="511">
        <v>2</v>
      </c>
      <c r="K14" s="524">
        <v>15.1</v>
      </c>
      <c r="L14" s="511">
        <v>0</v>
      </c>
      <c r="M14" s="524">
        <v>15.13</v>
      </c>
      <c r="N14" s="511">
        <v>4</v>
      </c>
      <c r="O14" s="524">
        <v>12.63</v>
      </c>
      <c r="P14" s="511">
        <v>0</v>
      </c>
      <c r="Q14" s="524">
        <v>13.15</v>
      </c>
      <c r="R14" s="511">
        <v>0</v>
      </c>
      <c r="S14" s="517">
        <v>51</v>
      </c>
      <c r="T14" s="518">
        <v>280</v>
      </c>
      <c r="U14" s="515">
        <f t="shared" si="0"/>
        <v>78.56</v>
      </c>
      <c r="V14" s="518">
        <f t="shared" si="0"/>
        <v>6</v>
      </c>
      <c r="W14" s="526">
        <f t="shared" si="2"/>
        <v>84.56</v>
      </c>
      <c r="X14" s="520">
        <f t="shared" si="3"/>
        <v>195</v>
      </c>
      <c r="Y14" s="519" t="str">
        <f t="shared" si="1"/>
        <v>JA</v>
      </c>
      <c r="Z14" s="521">
        <f t="shared" si="4"/>
        <v>246</v>
      </c>
    </row>
    <row r="15" spans="1:26" ht="13.5">
      <c r="A15" s="511"/>
      <c r="B15" s="511"/>
      <c r="C15" s="522"/>
      <c r="D15" s="523"/>
      <c r="E15" s="523"/>
      <c r="F15" s="523"/>
      <c r="G15" s="523"/>
      <c r="H15" s="523"/>
      <c r="I15" s="524"/>
      <c r="J15" s="511"/>
      <c r="K15" s="524"/>
      <c r="L15" s="511"/>
      <c r="M15" s="524"/>
      <c r="N15" s="511"/>
      <c r="O15" s="524"/>
      <c r="P15" s="511"/>
      <c r="Q15" s="524"/>
      <c r="R15" s="511"/>
      <c r="S15" s="517"/>
      <c r="T15" s="518">
        <v>280</v>
      </c>
      <c r="U15" s="515">
        <f t="shared" si="0"/>
        <v>0</v>
      </c>
      <c r="V15" s="518">
        <f t="shared" si="0"/>
        <v>0</v>
      </c>
      <c r="W15" s="526">
        <f t="shared" si="2"/>
        <v>0</v>
      </c>
      <c r="X15" s="520">
        <f t="shared" si="3"/>
        <v>280</v>
      </c>
      <c r="Y15" s="519" t="str">
        <f t="shared" si="1"/>
        <v>NEIN</v>
      </c>
      <c r="Z15" s="521">
        <f t="shared" si="4"/>
        <v>280</v>
      </c>
    </row>
    <row r="16" spans="1:26" ht="13.5">
      <c r="A16" s="511">
        <v>20</v>
      </c>
      <c r="B16" s="511" t="s">
        <v>115</v>
      </c>
      <c r="C16" s="522">
        <v>1</v>
      </c>
      <c r="D16" s="523" t="s">
        <v>174</v>
      </c>
      <c r="E16" s="523" t="s">
        <v>157</v>
      </c>
      <c r="F16" s="523" t="s">
        <v>175</v>
      </c>
      <c r="G16" s="523" t="s">
        <v>47</v>
      </c>
      <c r="H16" s="523" t="s">
        <v>120</v>
      </c>
      <c r="I16" s="524">
        <v>16.149999999999999</v>
      </c>
      <c r="J16" s="511">
        <v>2</v>
      </c>
      <c r="K16" s="524">
        <v>19.5</v>
      </c>
      <c r="L16" s="511">
        <v>0</v>
      </c>
      <c r="M16" s="524">
        <v>19.13</v>
      </c>
      <c r="N16" s="511">
        <v>0</v>
      </c>
      <c r="O16" s="524">
        <v>15.13</v>
      </c>
      <c r="P16" s="511">
        <v>0</v>
      </c>
      <c r="Q16" s="524">
        <v>15.65</v>
      </c>
      <c r="R16" s="511">
        <v>0</v>
      </c>
      <c r="S16" s="517">
        <v>50</v>
      </c>
      <c r="T16" s="518">
        <v>280</v>
      </c>
      <c r="U16" s="515">
        <f t="shared" si="0"/>
        <v>85.56</v>
      </c>
      <c r="V16" s="518">
        <f t="shared" si="0"/>
        <v>2</v>
      </c>
      <c r="W16" s="526">
        <f t="shared" si="2"/>
        <v>87.56</v>
      </c>
      <c r="X16" s="520">
        <f t="shared" si="3"/>
        <v>192</v>
      </c>
      <c r="Y16" s="519" t="str">
        <f t="shared" si="1"/>
        <v>JA</v>
      </c>
      <c r="Z16" s="521">
        <f t="shared" si="4"/>
        <v>242</v>
      </c>
    </row>
    <row r="17" spans="1:26" ht="13.5">
      <c r="A17" s="511">
        <v>21</v>
      </c>
      <c r="B17" s="511" t="s">
        <v>115</v>
      </c>
      <c r="C17" s="522">
        <v>2</v>
      </c>
      <c r="D17" s="523" t="s">
        <v>132</v>
      </c>
      <c r="E17" s="523" t="s">
        <v>131</v>
      </c>
      <c r="F17" s="523" t="s">
        <v>133</v>
      </c>
      <c r="G17" s="523" t="s">
        <v>47</v>
      </c>
      <c r="H17" s="523" t="s">
        <v>120</v>
      </c>
      <c r="I17" s="524">
        <v>16.649999999999999</v>
      </c>
      <c r="J17" s="511">
        <v>2</v>
      </c>
      <c r="K17" s="524">
        <v>20.73</v>
      </c>
      <c r="L17" s="511">
        <v>0</v>
      </c>
      <c r="M17" s="524">
        <v>19.3</v>
      </c>
      <c r="N17" s="511">
        <v>0</v>
      </c>
      <c r="O17" s="524">
        <v>15.05</v>
      </c>
      <c r="P17" s="511">
        <v>4</v>
      </c>
      <c r="Q17" s="524">
        <v>14.38</v>
      </c>
      <c r="R17" s="511">
        <v>0</v>
      </c>
      <c r="S17" s="517">
        <v>46</v>
      </c>
      <c r="T17" s="518">
        <v>280</v>
      </c>
      <c r="U17" s="515">
        <f t="shared" ref="U17:V34" si="5">I17+K17+M17+O17+Q17</f>
        <v>86.109999999999985</v>
      </c>
      <c r="V17" s="518">
        <f t="shared" si="5"/>
        <v>6</v>
      </c>
      <c r="W17" s="526">
        <f t="shared" si="2"/>
        <v>92.109999999999985</v>
      </c>
      <c r="X17" s="520">
        <f t="shared" si="3"/>
        <v>188</v>
      </c>
      <c r="Y17" s="519" t="str">
        <f t="shared" si="1"/>
        <v>JA</v>
      </c>
      <c r="Z17" s="521">
        <f t="shared" si="4"/>
        <v>234</v>
      </c>
    </row>
    <row r="18" spans="1:26" ht="13.5">
      <c r="A18" s="511"/>
      <c r="B18" s="511"/>
      <c r="C18" s="522"/>
      <c r="D18" s="523"/>
      <c r="E18" s="523"/>
      <c r="F18" s="523"/>
      <c r="G18" s="523"/>
      <c r="H18" s="523"/>
      <c r="I18" s="524"/>
      <c r="J18" s="511"/>
      <c r="K18" s="524"/>
      <c r="L18" s="511"/>
      <c r="M18" s="524"/>
      <c r="N18" s="511"/>
      <c r="O18" s="524"/>
      <c r="P18" s="511"/>
      <c r="Q18" s="524"/>
      <c r="R18" s="511"/>
      <c r="S18" s="517"/>
      <c r="T18" s="518">
        <v>280</v>
      </c>
      <c r="U18" s="515">
        <f t="shared" si="5"/>
        <v>0</v>
      </c>
      <c r="V18" s="518">
        <f t="shared" si="5"/>
        <v>0</v>
      </c>
      <c r="W18" s="526">
        <f t="shared" si="2"/>
        <v>0</v>
      </c>
      <c r="X18" s="520">
        <f t="shared" si="3"/>
        <v>280</v>
      </c>
      <c r="Y18" s="519" t="str">
        <f t="shared" si="1"/>
        <v>NEIN</v>
      </c>
      <c r="Z18" s="521">
        <f t="shared" si="4"/>
        <v>280</v>
      </c>
    </row>
    <row r="19" spans="1:26" ht="13.5">
      <c r="A19" s="511"/>
      <c r="B19" s="511"/>
      <c r="C19" s="522"/>
      <c r="D19" s="523"/>
      <c r="E19" s="523"/>
      <c r="F19" s="523"/>
      <c r="G19" s="523"/>
      <c r="H19" s="523"/>
      <c r="I19" s="524"/>
      <c r="J19" s="511"/>
      <c r="K19" s="524"/>
      <c r="L19" s="511"/>
      <c r="M19" s="524"/>
      <c r="N19" s="511"/>
      <c r="O19" s="524"/>
      <c r="P19" s="511"/>
      <c r="Q19" s="524"/>
      <c r="R19" s="511"/>
      <c r="S19" s="517"/>
      <c r="T19" s="518">
        <v>280</v>
      </c>
      <c r="U19" s="515">
        <f t="shared" si="5"/>
        <v>0</v>
      </c>
      <c r="V19" s="518">
        <f t="shared" si="5"/>
        <v>0</v>
      </c>
      <c r="W19" s="526">
        <f t="shared" si="2"/>
        <v>0</v>
      </c>
      <c r="X19" s="520">
        <f t="shared" si="3"/>
        <v>280</v>
      </c>
      <c r="Y19" s="519" t="str">
        <f t="shared" si="1"/>
        <v>NEIN</v>
      </c>
      <c r="Z19" s="521">
        <f t="shared" si="4"/>
        <v>280</v>
      </c>
    </row>
    <row r="20" spans="1:26" ht="13.5">
      <c r="A20" s="511"/>
      <c r="B20" s="511"/>
      <c r="C20" s="522"/>
      <c r="D20" s="523"/>
      <c r="E20" s="523"/>
      <c r="F20" s="523"/>
      <c r="G20" s="523"/>
      <c r="H20" s="523"/>
      <c r="I20" s="524"/>
      <c r="J20" s="511"/>
      <c r="K20" s="524"/>
      <c r="L20" s="511"/>
      <c r="M20" s="524"/>
      <c r="N20" s="511"/>
      <c r="O20" s="524"/>
      <c r="P20" s="511"/>
      <c r="Q20" s="524"/>
      <c r="R20" s="511"/>
      <c r="S20" s="517"/>
      <c r="T20" s="518">
        <v>280</v>
      </c>
      <c r="U20" s="515">
        <f t="shared" si="5"/>
        <v>0</v>
      </c>
      <c r="V20" s="518">
        <f t="shared" si="5"/>
        <v>0</v>
      </c>
      <c r="W20" s="526">
        <f t="shared" si="2"/>
        <v>0</v>
      </c>
      <c r="X20" s="520">
        <f t="shared" si="3"/>
        <v>280</v>
      </c>
      <c r="Y20" s="519" t="str">
        <f t="shared" si="1"/>
        <v>NEIN</v>
      </c>
      <c r="Z20" s="521">
        <f t="shared" si="4"/>
        <v>280</v>
      </c>
    </row>
    <row r="21" spans="1:26" ht="13.5">
      <c r="A21" s="511"/>
      <c r="B21" s="511"/>
      <c r="C21" s="522"/>
      <c r="D21" s="523"/>
      <c r="E21" s="523"/>
      <c r="F21" s="523"/>
      <c r="G21" s="523"/>
      <c r="H21" s="523"/>
      <c r="I21" s="524"/>
      <c r="J21" s="511"/>
      <c r="K21" s="524"/>
      <c r="L21" s="511"/>
      <c r="M21" s="524"/>
      <c r="N21" s="511"/>
      <c r="O21" s="524"/>
      <c r="P21" s="511"/>
      <c r="Q21" s="524"/>
      <c r="R21" s="511"/>
      <c r="S21" s="517"/>
      <c r="T21" s="518">
        <v>280</v>
      </c>
      <c r="U21" s="515">
        <f t="shared" si="5"/>
        <v>0</v>
      </c>
      <c r="V21" s="518">
        <f t="shared" si="5"/>
        <v>0</v>
      </c>
      <c r="W21" s="526">
        <f t="shared" si="2"/>
        <v>0</v>
      </c>
      <c r="X21" s="520">
        <f t="shared" si="3"/>
        <v>280</v>
      </c>
      <c r="Y21" s="519" t="str">
        <f t="shared" si="1"/>
        <v>NEIN</v>
      </c>
      <c r="Z21" s="521">
        <f t="shared" si="4"/>
        <v>280</v>
      </c>
    </row>
    <row r="22" spans="1:26" ht="13.5">
      <c r="A22" s="511"/>
      <c r="B22" s="511"/>
      <c r="C22" s="522"/>
      <c r="D22" s="523"/>
      <c r="E22" s="523"/>
      <c r="F22" s="523"/>
      <c r="G22" s="523"/>
      <c r="H22" s="523"/>
      <c r="I22" s="524"/>
      <c r="J22" s="511"/>
      <c r="K22" s="524"/>
      <c r="L22" s="511"/>
      <c r="M22" s="524"/>
      <c r="N22" s="511"/>
      <c r="O22" s="524"/>
      <c r="P22" s="511"/>
      <c r="Q22" s="524"/>
      <c r="R22" s="511"/>
      <c r="S22" s="517"/>
      <c r="T22" s="518">
        <v>280</v>
      </c>
      <c r="U22" s="515">
        <f t="shared" si="5"/>
        <v>0</v>
      </c>
      <c r="V22" s="518">
        <f t="shared" si="5"/>
        <v>0</v>
      </c>
      <c r="W22" s="526">
        <f t="shared" si="2"/>
        <v>0</v>
      </c>
      <c r="X22" s="520">
        <f t="shared" si="3"/>
        <v>280</v>
      </c>
      <c r="Y22" s="519" t="str">
        <f t="shared" si="1"/>
        <v>NEIN</v>
      </c>
      <c r="Z22" s="521">
        <f t="shared" si="4"/>
        <v>280</v>
      </c>
    </row>
    <row r="23" spans="1:26" ht="13.5">
      <c r="A23" s="511"/>
      <c r="B23" s="511"/>
      <c r="C23" s="522"/>
      <c r="D23" s="523"/>
      <c r="E23" s="523"/>
      <c r="F23" s="523"/>
      <c r="G23" s="523"/>
      <c r="H23" s="523"/>
      <c r="I23" s="524"/>
      <c r="J23" s="511"/>
      <c r="K23" s="524"/>
      <c r="L23" s="511"/>
      <c r="M23" s="524"/>
      <c r="N23" s="511"/>
      <c r="O23" s="524"/>
      <c r="P23" s="511"/>
      <c r="Q23" s="524"/>
      <c r="R23" s="511"/>
      <c r="S23" s="517"/>
      <c r="T23" s="518">
        <v>280</v>
      </c>
      <c r="U23" s="515">
        <f t="shared" si="5"/>
        <v>0</v>
      </c>
      <c r="V23" s="518">
        <f t="shared" si="5"/>
        <v>0</v>
      </c>
      <c r="W23" s="526">
        <f t="shared" si="2"/>
        <v>0</v>
      </c>
      <c r="X23" s="520">
        <f t="shared" si="3"/>
        <v>280</v>
      </c>
      <c r="Y23" s="519" t="str">
        <f t="shared" si="1"/>
        <v>NEIN</v>
      </c>
      <c r="Z23" s="521">
        <f t="shared" si="4"/>
        <v>280</v>
      </c>
    </row>
    <row r="24" spans="1:26" ht="13.5">
      <c r="A24" s="511"/>
      <c r="B24" s="511"/>
      <c r="C24" s="522"/>
      <c r="D24" s="523"/>
      <c r="E24" s="523"/>
      <c r="F24" s="523"/>
      <c r="G24" s="523"/>
      <c r="H24" s="523"/>
      <c r="I24" s="524"/>
      <c r="J24" s="511"/>
      <c r="K24" s="524"/>
      <c r="L24" s="511"/>
      <c r="M24" s="524"/>
      <c r="N24" s="511"/>
      <c r="O24" s="524"/>
      <c r="P24" s="511"/>
      <c r="Q24" s="524"/>
      <c r="R24" s="511"/>
      <c r="S24" s="517"/>
      <c r="T24" s="518">
        <v>280</v>
      </c>
      <c r="U24" s="515">
        <f t="shared" si="5"/>
        <v>0</v>
      </c>
      <c r="V24" s="518">
        <f t="shared" si="5"/>
        <v>0</v>
      </c>
      <c r="W24" s="526">
        <f t="shared" si="2"/>
        <v>0</v>
      </c>
      <c r="X24" s="520">
        <f t="shared" si="3"/>
        <v>280</v>
      </c>
      <c r="Y24" s="519" t="str">
        <f t="shared" si="1"/>
        <v>NEIN</v>
      </c>
      <c r="Z24" s="521">
        <f t="shared" si="4"/>
        <v>280</v>
      </c>
    </row>
    <row r="25" spans="1:26" ht="13.5">
      <c r="A25" s="511"/>
      <c r="B25" s="511"/>
      <c r="C25" s="522"/>
      <c r="D25" s="523"/>
      <c r="E25" s="523"/>
      <c r="F25" s="523"/>
      <c r="G25" s="523"/>
      <c r="H25" s="523"/>
      <c r="I25" s="524"/>
      <c r="J25" s="511"/>
      <c r="K25" s="524"/>
      <c r="L25" s="511"/>
      <c r="M25" s="524"/>
      <c r="N25" s="511"/>
      <c r="O25" s="524"/>
      <c r="P25" s="511"/>
      <c r="Q25" s="524"/>
      <c r="R25" s="511"/>
      <c r="S25" s="517"/>
      <c r="T25" s="518">
        <v>280</v>
      </c>
      <c r="U25" s="515">
        <f t="shared" si="5"/>
        <v>0</v>
      </c>
      <c r="V25" s="518">
        <f t="shared" si="5"/>
        <v>0</v>
      </c>
      <c r="W25" s="526">
        <f t="shared" si="2"/>
        <v>0</v>
      </c>
      <c r="X25" s="520">
        <f t="shared" si="3"/>
        <v>280</v>
      </c>
      <c r="Y25" s="519" t="str">
        <f t="shared" si="1"/>
        <v>NEIN</v>
      </c>
      <c r="Z25" s="521">
        <f t="shared" si="4"/>
        <v>280</v>
      </c>
    </row>
    <row r="26" spans="1:26" ht="13.5">
      <c r="A26" s="511"/>
      <c r="B26" s="511"/>
      <c r="C26" s="522"/>
      <c r="D26" s="523"/>
      <c r="E26" s="523"/>
      <c r="F26" s="523"/>
      <c r="G26" s="523"/>
      <c r="H26" s="523"/>
      <c r="I26" s="524"/>
      <c r="J26" s="511"/>
      <c r="K26" s="524"/>
      <c r="L26" s="511"/>
      <c r="M26" s="524"/>
      <c r="N26" s="511"/>
      <c r="O26" s="524"/>
      <c r="P26" s="511"/>
      <c r="Q26" s="524"/>
      <c r="R26" s="511"/>
      <c r="S26" s="517"/>
      <c r="T26" s="518">
        <v>280</v>
      </c>
      <c r="U26" s="515">
        <f t="shared" si="5"/>
        <v>0</v>
      </c>
      <c r="V26" s="518">
        <f t="shared" si="5"/>
        <v>0</v>
      </c>
      <c r="W26" s="526">
        <f t="shared" si="2"/>
        <v>0</v>
      </c>
      <c r="X26" s="520">
        <f t="shared" si="3"/>
        <v>280</v>
      </c>
      <c r="Y26" s="519" t="str">
        <f t="shared" si="1"/>
        <v>NEIN</v>
      </c>
      <c r="Z26" s="521">
        <f t="shared" si="4"/>
        <v>280</v>
      </c>
    </row>
    <row r="27" spans="1:26" ht="13.5">
      <c r="A27" s="511"/>
      <c r="B27" s="511"/>
      <c r="C27" s="522"/>
      <c r="D27" s="523"/>
      <c r="E27" s="523"/>
      <c r="F27" s="523"/>
      <c r="G27" s="523"/>
      <c r="H27" s="523"/>
      <c r="I27" s="524"/>
      <c r="J27" s="511"/>
      <c r="K27" s="524"/>
      <c r="L27" s="511"/>
      <c r="M27" s="524"/>
      <c r="N27" s="511"/>
      <c r="O27" s="524"/>
      <c r="P27" s="511"/>
      <c r="Q27" s="524"/>
      <c r="R27" s="511"/>
      <c r="S27" s="517"/>
      <c r="T27" s="518">
        <v>280</v>
      </c>
      <c r="U27" s="515">
        <f t="shared" si="5"/>
        <v>0</v>
      </c>
      <c r="V27" s="518">
        <f t="shared" si="5"/>
        <v>0</v>
      </c>
      <c r="W27" s="526">
        <f t="shared" si="2"/>
        <v>0</v>
      </c>
      <c r="X27" s="520">
        <f t="shared" si="3"/>
        <v>280</v>
      </c>
      <c r="Y27" s="519" t="str">
        <f t="shared" si="1"/>
        <v>NEIN</v>
      </c>
      <c r="Z27" s="521">
        <f t="shared" si="4"/>
        <v>280</v>
      </c>
    </row>
    <row r="28" spans="1:26" ht="13.5">
      <c r="A28" s="511"/>
      <c r="B28" s="511"/>
      <c r="C28" s="522"/>
      <c r="D28" s="523"/>
      <c r="E28" s="523"/>
      <c r="F28" s="523"/>
      <c r="G28" s="523"/>
      <c r="H28" s="523"/>
      <c r="I28" s="524"/>
      <c r="J28" s="511"/>
      <c r="K28" s="524"/>
      <c r="L28" s="511"/>
      <c r="M28" s="524"/>
      <c r="N28" s="511"/>
      <c r="O28" s="524"/>
      <c r="P28" s="511"/>
      <c r="Q28" s="524"/>
      <c r="R28" s="511"/>
      <c r="S28" s="517"/>
      <c r="T28" s="518">
        <v>280</v>
      </c>
      <c r="U28" s="515">
        <f t="shared" si="5"/>
        <v>0</v>
      </c>
      <c r="V28" s="518">
        <f t="shared" si="5"/>
        <v>0</v>
      </c>
      <c r="W28" s="526">
        <f t="shared" si="2"/>
        <v>0</v>
      </c>
      <c r="X28" s="520">
        <f t="shared" si="3"/>
        <v>280</v>
      </c>
      <c r="Y28" s="519" t="str">
        <f t="shared" si="1"/>
        <v>NEIN</v>
      </c>
      <c r="Z28" s="521">
        <f t="shared" si="4"/>
        <v>280</v>
      </c>
    </row>
    <row r="29" spans="1:26" ht="13.5">
      <c r="A29" s="511"/>
      <c r="B29" s="511"/>
      <c r="C29" s="522"/>
      <c r="D29" s="523"/>
      <c r="E29" s="523"/>
      <c r="F29" s="523"/>
      <c r="G29" s="523"/>
      <c r="H29" s="523"/>
      <c r="I29" s="524"/>
      <c r="J29" s="511"/>
      <c r="K29" s="524"/>
      <c r="L29" s="511"/>
      <c r="M29" s="524"/>
      <c r="N29" s="511"/>
      <c r="O29" s="524"/>
      <c r="P29" s="511"/>
      <c r="Q29" s="524"/>
      <c r="R29" s="511"/>
      <c r="S29" s="517"/>
      <c r="T29" s="518">
        <v>280</v>
      </c>
      <c r="U29" s="515">
        <f t="shared" si="5"/>
        <v>0</v>
      </c>
      <c r="V29" s="518">
        <f t="shared" si="5"/>
        <v>0</v>
      </c>
      <c r="W29" s="526">
        <f t="shared" si="2"/>
        <v>0</v>
      </c>
      <c r="X29" s="520">
        <f t="shared" si="3"/>
        <v>280</v>
      </c>
      <c r="Y29" s="519" t="str">
        <f t="shared" si="1"/>
        <v>NEIN</v>
      </c>
      <c r="Z29" s="521">
        <f t="shared" si="4"/>
        <v>280</v>
      </c>
    </row>
    <row r="30" spans="1:26" ht="13.5">
      <c r="A30" s="511"/>
      <c r="B30" s="511"/>
      <c r="C30" s="522"/>
      <c r="D30" s="523"/>
      <c r="E30" s="523"/>
      <c r="F30" s="523"/>
      <c r="G30" s="523"/>
      <c r="H30" s="523"/>
      <c r="I30" s="524"/>
      <c r="J30" s="511"/>
      <c r="K30" s="524"/>
      <c r="L30" s="511"/>
      <c r="M30" s="524"/>
      <c r="N30" s="511"/>
      <c r="O30" s="524"/>
      <c r="P30" s="511"/>
      <c r="Q30" s="524"/>
      <c r="R30" s="511"/>
      <c r="S30" s="517"/>
      <c r="T30" s="518">
        <v>280</v>
      </c>
      <c r="U30" s="515">
        <f t="shared" si="5"/>
        <v>0</v>
      </c>
      <c r="V30" s="518">
        <f t="shared" si="5"/>
        <v>0</v>
      </c>
      <c r="W30" s="526">
        <f t="shared" si="2"/>
        <v>0</v>
      </c>
      <c r="X30" s="520">
        <f t="shared" si="3"/>
        <v>280</v>
      </c>
      <c r="Y30" s="519" t="str">
        <f t="shared" si="1"/>
        <v>NEIN</v>
      </c>
      <c r="Z30" s="521">
        <f t="shared" si="4"/>
        <v>280</v>
      </c>
    </row>
    <row r="31" spans="1:26" ht="13.5">
      <c r="A31" s="511"/>
      <c r="B31" s="511"/>
      <c r="C31" s="522"/>
      <c r="D31" s="523"/>
      <c r="E31" s="523"/>
      <c r="F31" s="523"/>
      <c r="G31" s="523"/>
      <c r="H31" s="523"/>
      <c r="I31" s="524"/>
      <c r="J31" s="511"/>
      <c r="K31" s="524"/>
      <c r="L31" s="511"/>
      <c r="M31" s="524"/>
      <c r="N31" s="511"/>
      <c r="O31" s="524"/>
      <c r="P31" s="511"/>
      <c r="Q31" s="524"/>
      <c r="R31" s="511"/>
      <c r="S31" s="517"/>
      <c r="T31" s="518">
        <v>280</v>
      </c>
      <c r="U31" s="515">
        <f t="shared" si="5"/>
        <v>0</v>
      </c>
      <c r="V31" s="518">
        <f t="shared" si="5"/>
        <v>0</v>
      </c>
      <c r="W31" s="526">
        <f t="shared" si="2"/>
        <v>0</v>
      </c>
      <c r="X31" s="520">
        <f t="shared" si="3"/>
        <v>280</v>
      </c>
      <c r="Y31" s="519" t="str">
        <f t="shared" si="1"/>
        <v>NEIN</v>
      </c>
      <c r="Z31" s="521">
        <f t="shared" si="4"/>
        <v>280</v>
      </c>
    </row>
    <row r="32" spans="1:26" ht="13.5">
      <c r="A32" s="511"/>
      <c r="B32" s="511"/>
      <c r="C32" s="522"/>
      <c r="D32" s="523"/>
      <c r="E32" s="523"/>
      <c r="F32" s="523"/>
      <c r="G32" s="523"/>
      <c r="H32" s="523"/>
      <c r="I32" s="524"/>
      <c r="J32" s="511"/>
      <c r="K32" s="524"/>
      <c r="L32" s="511"/>
      <c r="M32" s="524"/>
      <c r="N32" s="511"/>
      <c r="O32" s="524"/>
      <c r="P32" s="511"/>
      <c r="Q32" s="524"/>
      <c r="R32" s="511"/>
      <c r="S32" s="517"/>
      <c r="T32" s="518">
        <v>280</v>
      </c>
      <c r="U32" s="515">
        <f t="shared" si="5"/>
        <v>0</v>
      </c>
      <c r="V32" s="518">
        <f t="shared" si="5"/>
        <v>0</v>
      </c>
      <c r="W32" s="526">
        <f t="shared" si="2"/>
        <v>0</v>
      </c>
      <c r="X32" s="520">
        <f t="shared" si="3"/>
        <v>280</v>
      </c>
      <c r="Y32" s="519" t="str">
        <f t="shared" si="1"/>
        <v>NEIN</v>
      </c>
      <c r="Z32" s="521">
        <f t="shared" si="4"/>
        <v>280</v>
      </c>
    </row>
    <row r="33" spans="1:26" ht="13.5">
      <c r="A33" s="511"/>
      <c r="B33" s="511"/>
      <c r="C33" s="522"/>
      <c r="D33" s="523"/>
      <c r="E33" s="523"/>
      <c r="F33" s="523"/>
      <c r="G33" s="523"/>
      <c r="H33" s="523"/>
      <c r="I33" s="524"/>
      <c r="J33" s="511"/>
      <c r="K33" s="524"/>
      <c r="L33" s="511"/>
      <c r="M33" s="524"/>
      <c r="N33" s="511"/>
      <c r="O33" s="524"/>
      <c r="P33" s="511"/>
      <c r="Q33" s="524"/>
      <c r="R33" s="511"/>
      <c r="S33" s="517"/>
      <c r="T33" s="518">
        <v>280</v>
      </c>
      <c r="U33" s="515">
        <f t="shared" si="5"/>
        <v>0</v>
      </c>
      <c r="V33" s="518">
        <f t="shared" si="5"/>
        <v>0</v>
      </c>
      <c r="W33" s="526">
        <f t="shared" si="2"/>
        <v>0</v>
      </c>
      <c r="X33" s="520">
        <f t="shared" si="3"/>
        <v>280</v>
      </c>
      <c r="Y33" s="519" t="str">
        <f t="shared" si="1"/>
        <v>NEIN</v>
      </c>
      <c r="Z33" s="521">
        <f t="shared" si="4"/>
        <v>280</v>
      </c>
    </row>
    <row r="34" spans="1:26" ht="13.5">
      <c r="A34" s="511"/>
      <c r="B34" s="511"/>
      <c r="C34" s="522"/>
      <c r="D34" s="523"/>
      <c r="E34" s="523"/>
      <c r="F34" s="523"/>
      <c r="G34" s="523"/>
      <c r="H34" s="523"/>
      <c r="I34" s="524"/>
      <c r="J34" s="511"/>
      <c r="K34" s="524"/>
      <c r="L34" s="511"/>
      <c r="M34" s="524"/>
      <c r="N34" s="511"/>
      <c r="O34" s="524"/>
      <c r="P34" s="511"/>
      <c r="Q34" s="524"/>
      <c r="R34" s="511"/>
      <c r="S34" s="517"/>
      <c r="T34" s="518">
        <v>280</v>
      </c>
      <c r="U34" s="515">
        <f t="shared" si="5"/>
        <v>0</v>
      </c>
      <c r="V34" s="518">
        <f t="shared" si="5"/>
        <v>0</v>
      </c>
      <c r="W34" s="526">
        <f t="shared" si="2"/>
        <v>0</v>
      </c>
      <c r="X34" s="520">
        <f t="shared" si="3"/>
        <v>280</v>
      </c>
      <c r="Y34" s="519" t="str">
        <f t="shared" si="1"/>
        <v>NEIN</v>
      </c>
      <c r="Z34" s="521">
        <f t="shared" si="4"/>
        <v>280</v>
      </c>
    </row>
  </sheetData>
  <mergeCells count="3">
    <mergeCell ref="A3:H3"/>
    <mergeCell ref="I3:R3"/>
    <mergeCell ref="T3:Z3"/>
  </mergeCells>
  <phoneticPr fontId="24" type="noConversion"/>
  <printOptions horizontalCentered="1"/>
  <pageMargins left="0.19685039370078741" right="0.19685039370078741" top="0.98425196850393704" bottom="0.98425196850393704" header="0.51181102362204722" footer="0.51181102362204722"/>
  <pageSetup paperSize="9" scale="89" orientation="landscape" horizontalDpi="300" verticalDpi="300" r:id="rId1"/>
  <headerFooter alignWithMargins="0">
    <oddFooter>&amp;L&amp;8Vorlage: Sören Marquardt HSVRM, Dateiversion 2014
Druck: &amp;D, &amp;T Uhr.&amp;C&amp;8Datei: &amp;F
Blatt: &amp;A&amp;R&amp;8Seite:
&amp;P/&amp;N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4"/>
  <sheetViews>
    <sheetView topLeftCell="B1" zoomScale="110" zoomScaleNormal="110" workbookViewId="0">
      <pane ySplit="4" topLeftCell="A5" activePane="bottomLeft" state="frozen"/>
      <selection sqref="A1:H1"/>
      <selection pane="bottomLeft" activeCell="F17" sqref="F17"/>
    </sheetView>
  </sheetViews>
  <sheetFormatPr baseColWidth="10" defaultRowHeight="12.75"/>
  <cols>
    <col min="1" max="1" width="3.5703125" style="429" bestFit="1" customWidth="1"/>
    <col min="2" max="2" width="3.28515625" style="429" bestFit="1" customWidth="1"/>
    <col min="3" max="3" width="5.140625" style="430" customWidth="1"/>
    <col min="4" max="5" width="10.7109375" style="431" customWidth="1"/>
    <col min="6" max="6" width="25.7109375" style="431" customWidth="1"/>
    <col min="7" max="7" width="6.42578125" style="431" bestFit="1" customWidth="1"/>
    <col min="8" max="8" width="15.7109375" style="431" customWidth="1"/>
    <col min="9" max="9" width="4.7109375" style="432" customWidth="1"/>
    <col min="10" max="10" width="4.7109375" style="429" customWidth="1"/>
    <col min="11" max="11" width="4.7109375" style="432" customWidth="1"/>
    <col min="12" max="12" width="4.7109375" style="429" customWidth="1"/>
    <col min="13" max="13" width="4.7109375" style="432" customWidth="1"/>
    <col min="14" max="14" width="4.7109375" style="429" customWidth="1"/>
    <col min="15" max="15" width="4.7109375" style="432" customWidth="1"/>
    <col min="16" max="16" width="4.7109375" style="429" customWidth="1"/>
    <col min="17" max="17" width="4.7109375" style="432" customWidth="1"/>
    <col min="18" max="18" width="4.7109375" style="429" customWidth="1"/>
    <col min="19" max="19" width="3" style="429" bestFit="1" customWidth="1"/>
    <col min="20" max="20" width="3.140625" style="429" bestFit="1" customWidth="1"/>
    <col min="21" max="21" width="6.140625" style="432" bestFit="1" customWidth="1"/>
    <col min="22" max="22" width="2.7109375" style="429" bestFit="1" customWidth="1"/>
    <col min="23" max="23" width="5" style="429" bestFit="1" customWidth="1"/>
    <col min="24" max="24" width="3.5703125" style="429" bestFit="1" customWidth="1"/>
    <col min="25" max="25" width="4.42578125" style="429" customWidth="1"/>
    <col min="26" max="26" width="7.140625" style="430" bestFit="1" customWidth="1"/>
    <col min="27" max="16384" width="11.42578125" style="433"/>
  </cols>
  <sheetData>
    <row r="1" spans="1:26" ht="15.75">
      <c r="A1" s="428" t="str">
        <f>Stammdaten!A20</f>
        <v>Kreismeisterschaft im Turnierhundsport  (HSV Betziesdorf / HSVRM / Kreisgruppe 2) am: 07.05.2017</v>
      </c>
    </row>
    <row r="2" spans="1:26" ht="15">
      <c r="A2" s="434" t="str">
        <f>Stammdaten!A21</f>
        <v xml:space="preserve">PL: Lothar Biesenroth LR THS: Petra Gerstner (HSVRM)   </v>
      </c>
    </row>
    <row r="3" spans="1:26">
      <c r="A3" s="581" t="str">
        <f>"VIERKAMPF 3 (Anzahl: "&amp;COUNT(A5:A34)&amp;")"</f>
        <v>VIERKAMPF 3 (Anzahl: 6)</v>
      </c>
      <c r="B3" s="582"/>
      <c r="C3" s="582"/>
      <c r="D3" s="582"/>
      <c r="E3" s="582"/>
      <c r="F3" s="582"/>
      <c r="G3" s="582"/>
      <c r="H3" s="583"/>
      <c r="I3" s="584" t="s">
        <v>32</v>
      </c>
      <c r="J3" s="585"/>
      <c r="K3" s="585"/>
      <c r="L3" s="585"/>
      <c r="M3" s="585"/>
      <c r="N3" s="585"/>
      <c r="O3" s="585"/>
      <c r="P3" s="585"/>
      <c r="Q3" s="585"/>
      <c r="R3" s="586"/>
      <c r="T3" s="587" t="s">
        <v>31</v>
      </c>
      <c r="U3" s="588"/>
      <c r="V3" s="588"/>
      <c r="W3" s="588"/>
      <c r="X3" s="588"/>
      <c r="Y3" s="588"/>
      <c r="Z3" s="589"/>
    </row>
    <row r="4" spans="1:26" ht="13.5">
      <c r="A4" s="435" t="s">
        <v>12</v>
      </c>
      <c r="B4" s="436" t="s">
        <v>13</v>
      </c>
      <c r="C4" s="425" t="s">
        <v>30</v>
      </c>
      <c r="D4" s="437" t="s">
        <v>2</v>
      </c>
      <c r="E4" s="437" t="s">
        <v>1</v>
      </c>
      <c r="F4" s="437" t="s">
        <v>3</v>
      </c>
      <c r="G4" s="437" t="s">
        <v>94</v>
      </c>
      <c r="H4" s="437" t="s">
        <v>0</v>
      </c>
      <c r="I4" s="438" t="s">
        <v>14</v>
      </c>
      <c r="J4" s="436" t="s">
        <v>15</v>
      </c>
      <c r="K4" s="438" t="s">
        <v>17</v>
      </c>
      <c r="L4" s="436" t="s">
        <v>15</v>
      </c>
      <c r="M4" s="438" t="s">
        <v>18</v>
      </c>
      <c r="N4" s="436" t="s">
        <v>16</v>
      </c>
      <c r="O4" s="438" t="s">
        <v>19</v>
      </c>
      <c r="P4" s="436" t="s">
        <v>15</v>
      </c>
      <c r="Q4" s="438" t="s">
        <v>20</v>
      </c>
      <c r="R4" s="439" t="s">
        <v>16</v>
      </c>
      <c r="S4" s="440" t="s">
        <v>22</v>
      </c>
      <c r="T4" s="441" t="s">
        <v>37</v>
      </c>
      <c r="U4" s="443" t="s">
        <v>10</v>
      </c>
      <c r="V4" s="440" t="s">
        <v>93</v>
      </c>
      <c r="W4" s="478" t="s">
        <v>92</v>
      </c>
      <c r="X4" s="478" t="s">
        <v>88</v>
      </c>
      <c r="Y4" s="444" t="s">
        <v>63</v>
      </c>
      <c r="Z4" s="445" t="s">
        <v>8</v>
      </c>
    </row>
    <row r="5" spans="1:26" ht="13.5">
      <c r="A5" s="511">
        <v>7</v>
      </c>
      <c r="B5" s="512" t="s">
        <v>124</v>
      </c>
      <c r="C5" s="513">
        <v>2</v>
      </c>
      <c r="D5" s="514" t="s">
        <v>178</v>
      </c>
      <c r="E5" s="514" t="s">
        <v>176</v>
      </c>
      <c r="F5" s="514" t="s">
        <v>177</v>
      </c>
      <c r="G5" s="514" t="s">
        <v>47</v>
      </c>
      <c r="H5" s="514" t="s">
        <v>120</v>
      </c>
      <c r="I5" s="515">
        <v>16.579999999999998</v>
      </c>
      <c r="J5" s="516">
        <v>4</v>
      </c>
      <c r="K5" s="515">
        <v>17.100000000000001</v>
      </c>
      <c r="L5" s="516">
        <v>0</v>
      </c>
      <c r="M5" s="515">
        <v>17.48</v>
      </c>
      <c r="N5" s="516">
        <v>0</v>
      </c>
      <c r="O5" s="515">
        <v>12.15</v>
      </c>
      <c r="P5" s="516">
        <v>0</v>
      </c>
      <c r="Q5" s="515">
        <v>12.68</v>
      </c>
      <c r="R5" s="516">
        <v>1</v>
      </c>
      <c r="S5" s="517">
        <v>42</v>
      </c>
      <c r="T5" s="518">
        <v>290</v>
      </c>
      <c r="U5" s="515">
        <f t="shared" ref="U5:V16" si="0">I5+K5+M5+O5+Q5</f>
        <v>75.989999999999995</v>
      </c>
      <c r="V5" s="518">
        <f t="shared" si="0"/>
        <v>5</v>
      </c>
      <c r="W5" s="526">
        <f>SUM(U5:V5)</f>
        <v>80.989999999999995</v>
      </c>
      <c r="X5" s="520">
        <f>Z5-S5</f>
        <v>209</v>
      </c>
      <c r="Y5" s="519" t="str">
        <f t="shared" ref="Y5:Y34" si="1">IF(S5&gt;41,"JA","NEIN")</f>
        <v>JA</v>
      </c>
      <c r="Z5" s="521">
        <f>ROUND((S5+T5)-(U5+V5),0)</f>
        <v>251</v>
      </c>
    </row>
    <row r="6" spans="1:26" ht="13.5">
      <c r="A6" s="511">
        <v>8</v>
      </c>
      <c r="B6" s="511" t="s">
        <v>124</v>
      </c>
      <c r="C6" s="522">
        <v>1</v>
      </c>
      <c r="D6" s="523" t="s">
        <v>179</v>
      </c>
      <c r="E6" s="523" t="s">
        <v>169</v>
      </c>
      <c r="F6" s="523" t="s">
        <v>180</v>
      </c>
      <c r="G6" s="523" t="s">
        <v>47</v>
      </c>
      <c r="H6" s="523" t="s">
        <v>141</v>
      </c>
      <c r="I6" s="524">
        <v>18.399999999999999</v>
      </c>
      <c r="J6" s="511">
        <v>4</v>
      </c>
      <c r="K6" s="524">
        <v>17.600000000000001</v>
      </c>
      <c r="L6" s="511">
        <v>0</v>
      </c>
      <c r="M6" s="524">
        <v>16.68</v>
      </c>
      <c r="N6" s="511">
        <v>0</v>
      </c>
      <c r="O6" s="524">
        <v>11.13</v>
      </c>
      <c r="P6" s="511">
        <v>0</v>
      </c>
      <c r="Q6" s="524">
        <v>11.15</v>
      </c>
      <c r="R6" s="511">
        <v>0</v>
      </c>
      <c r="S6" s="517">
        <v>56</v>
      </c>
      <c r="T6" s="518">
        <v>290</v>
      </c>
      <c r="U6" s="515">
        <f t="shared" si="0"/>
        <v>74.960000000000008</v>
      </c>
      <c r="V6" s="518">
        <f t="shared" si="0"/>
        <v>4</v>
      </c>
      <c r="W6" s="526">
        <f t="shared" ref="W6:W34" si="2">SUM(U6:V6)</f>
        <v>78.960000000000008</v>
      </c>
      <c r="X6" s="520">
        <f t="shared" ref="X6:X34" si="3">Z6-S6</f>
        <v>211</v>
      </c>
      <c r="Y6" s="519" t="str">
        <f t="shared" si="1"/>
        <v>JA</v>
      </c>
      <c r="Z6" s="521">
        <f t="shared" ref="Z6:Z34" si="4">ROUND((S6+T6)-(U6+V6),0)</f>
        <v>267</v>
      </c>
    </row>
    <row r="7" spans="1:26" ht="13.5">
      <c r="A7" s="511"/>
      <c r="B7" s="511"/>
      <c r="C7" s="522"/>
      <c r="D7" s="523"/>
      <c r="E7" s="523"/>
      <c r="F7" s="523"/>
      <c r="G7" s="523"/>
      <c r="H7" s="523"/>
      <c r="I7" s="524"/>
      <c r="J7" s="511"/>
      <c r="K7" s="524"/>
      <c r="L7" s="511"/>
      <c r="M7" s="524"/>
      <c r="N7" s="511"/>
      <c r="O7" s="524"/>
      <c r="P7" s="511"/>
      <c r="Q7" s="524"/>
      <c r="R7" s="511"/>
      <c r="S7" s="517"/>
      <c r="T7" s="518">
        <v>290</v>
      </c>
      <c r="U7" s="515">
        <f t="shared" si="0"/>
        <v>0</v>
      </c>
      <c r="V7" s="518">
        <f t="shared" si="0"/>
        <v>0</v>
      </c>
      <c r="W7" s="526">
        <f t="shared" si="2"/>
        <v>0</v>
      </c>
      <c r="X7" s="520">
        <f t="shared" si="3"/>
        <v>290</v>
      </c>
      <c r="Y7" s="519" t="str">
        <f t="shared" si="1"/>
        <v>NEIN</v>
      </c>
      <c r="Z7" s="521">
        <f t="shared" si="4"/>
        <v>290</v>
      </c>
    </row>
    <row r="8" spans="1:26" ht="13.5">
      <c r="A8" s="511">
        <v>9</v>
      </c>
      <c r="B8" s="511" t="s">
        <v>110</v>
      </c>
      <c r="C8" s="522">
        <v>1</v>
      </c>
      <c r="D8" s="523" t="s">
        <v>182</v>
      </c>
      <c r="E8" s="523" t="s">
        <v>181</v>
      </c>
      <c r="F8" s="523" t="s">
        <v>183</v>
      </c>
      <c r="G8" s="523" t="s">
        <v>47</v>
      </c>
      <c r="H8" s="523" t="s">
        <v>141</v>
      </c>
      <c r="I8" s="524">
        <v>14.73</v>
      </c>
      <c r="J8" s="511">
        <v>0</v>
      </c>
      <c r="K8" s="524">
        <v>16.38</v>
      </c>
      <c r="L8" s="511">
        <v>0</v>
      </c>
      <c r="M8" s="524">
        <v>16.63</v>
      </c>
      <c r="N8" s="511">
        <v>0</v>
      </c>
      <c r="O8" s="524">
        <v>11.43</v>
      </c>
      <c r="P8" s="511">
        <v>0</v>
      </c>
      <c r="Q8" s="524">
        <v>12.13</v>
      </c>
      <c r="R8" s="511">
        <v>0</v>
      </c>
      <c r="S8" s="517">
        <v>54</v>
      </c>
      <c r="T8" s="518">
        <v>290</v>
      </c>
      <c r="U8" s="515">
        <f t="shared" si="0"/>
        <v>71.3</v>
      </c>
      <c r="V8" s="518">
        <f t="shared" si="0"/>
        <v>0</v>
      </c>
      <c r="W8" s="526">
        <f t="shared" si="2"/>
        <v>71.3</v>
      </c>
      <c r="X8" s="520">
        <f t="shared" si="3"/>
        <v>219</v>
      </c>
      <c r="Y8" s="519" t="str">
        <f t="shared" si="1"/>
        <v>JA</v>
      </c>
      <c r="Z8" s="521">
        <f t="shared" si="4"/>
        <v>273</v>
      </c>
    </row>
    <row r="9" spans="1:26" ht="13.5">
      <c r="A9" s="511">
        <v>10</v>
      </c>
      <c r="B9" s="511" t="s">
        <v>110</v>
      </c>
      <c r="C9" s="522">
        <v>3</v>
      </c>
      <c r="D9" s="523" t="s">
        <v>184</v>
      </c>
      <c r="E9" s="523" t="s">
        <v>139</v>
      </c>
      <c r="F9" s="523" t="s">
        <v>185</v>
      </c>
      <c r="G9" s="523" t="s">
        <v>47</v>
      </c>
      <c r="H9" s="523" t="s">
        <v>141</v>
      </c>
      <c r="I9" s="524">
        <v>18.18</v>
      </c>
      <c r="J9" s="511">
        <v>2</v>
      </c>
      <c r="K9" s="524">
        <v>20.38</v>
      </c>
      <c r="L9" s="511">
        <v>0</v>
      </c>
      <c r="M9" s="524">
        <v>17.43</v>
      </c>
      <c r="N9" s="511">
        <v>0</v>
      </c>
      <c r="O9" s="524">
        <v>14.4</v>
      </c>
      <c r="P9" s="511">
        <v>0</v>
      </c>
      <c r="Q9" s="524">
        <v>15</v>
      </c>
      <c r="R9" s="511">
        <v>0</v>
      </c>
      <c r="S9" s="517">
        <v>58</v>
      </c>
      <c r="T9" s="518">
        <v>290</v>
      </c>
      <c r="U9" s="515">
        <f t="shared" si="0"/>
        <v>85.39</v>
      </c>
      <c r="V9" s="518">
        <f t="shared" si="0"/>
        <v>2</v>
      </c>
      <c r="W9" s="526">
        <f t="shared" si="2"/>
        <v>87.39</v>
      </c>
      <c r="X9" s="520">
        <f t="shared" si="3"/>
        <v>203</v>
      </c>
      <c r="Y9" s="519" t="str">
        <f t="shared" si="1"/>
        <v>JA</v>
      </c>
      <c r="Z9" s="521">
        <f t="shared" si="4"/>
        <v>261</v>
      </c>
    </row>
    <row r="10" spans="1:26" ht="13.5">
      <c r="A10" s="511">
        <v>11</v>
      </c>
      <c r="B10" s="511" t="s">
        <v>110</v>
      </c>
      <c r="C10" s="522">
        <v>2</v>
      </c>
      <c r="D10" s="523" t="s">
        <v>186</v>
      </c>
      <c r="E10" s="523" t="s">
        <v>159</v>
      </c>
      <c r="F10" s="523" t="s">
        <v>187</v>
      </c>
      <c r="G10" s="523" t="s">
        <v>47</v>
      </c>
      <c r="H10" s="523" t="s">
        <v>141</v>
      </c>
      <c r="I10" s="524">
        <v>16.2</v>
      </c>
      <c r="J10" s="511">
        <v>4</v>
      </c>
      <c r="K10" s="524">
        <v>18.149999999999999</v>
      </c>
      <c r="L10" s="511">
        <v>0</v>
      </c>
      <c r="M10" s="524">
        <v>18.5</v>
      </c>
      <c r="N10" s="511">
        <v>0</v>
      </c>
      <c r="O10" s="524">
        <v>12.4</v>
      </c>
      <c r="P10" s="511">
        <v>0</v>
      </c>
      <c r="Q10" s="524">
        <v>13.33</v>
      </c>
      <c r="R10" s="511">
        <v>0</v>
      </c>
      <c r="S10" s="517">
        <v>58</v>
      </c>
      <c r="T10" s="518">
        <v>290</v>
      </c>
      <c r="U10" s="515">
        <f t="shared" si="0"/>
        <v>78.58</v>
      </c>
      <c r="V10" s="518">
        <f t="shared" si="0"/>
        <v>4</v>
      </c>
      <c r="W10" s="526">
        <f t="shared" si="2"/>
        <v>82.58</v>
      </c>
      <c r="X10" s="520">
        <f t="shared" si="3"/>
        <v>207</v>
      </c>
      <c r="Y10" s="519" t="str">
        <f t="shared" si="1"/>
        <v>JA</v>
      </c>
      <c r="Z10" s="521">
        <f t="shared" si="4"/>
        <v>265</v>
      </c>
    </row>
    <row r="11" spans="1:26" ht="13.5">
      <c r="A11" s="511"/>
      <c r="B11" s="511"/>
      <c r="C11" s="522"/>
      <c r="D11" s="523"/>
      <c r="E11" s="523"/>
      <c r="F11" s="523"/>
      <c r="G11" s="523"/>
      <c r="H11" s="523"/>
      <c r="I11" s="524"/>
      <c r="J11" s="511"/>
      <c r="K11" s="524"/>
      <c r="L11" s="511"/>
      <c r="M11" s="524"/>
      <c r="N11" s="511"/>
      <c r="O11" s="524"/>
      <c r="P11" s="511"/>
      <c r="Q11" s="524"/>
      <c r="R11" s="511"/>
      <c r="S11" s="517"/>
      <c r="T11" s="518">
        <v>290</v>
      </c>
      <c r="U11" s="515">
        <f t="shared" si="0"/>
        <v>0</v>
      </c>
      <c r="V11" s="518">
        <f t="shared" si="0"/>
        <v>0</v>
      </c>
      <c r="W11" s="526">
        <f t="shared" si="2"/>
        <v>0</v>
      </c>
      <c r="X11" s="520">
        <f t="shared" si="3"/>
        <v>290</v>
      </c>
      <c r="Y11" s="519" t="str">
        <f t="shared" si="1"/>
        <v>NEIN</v>
      </c>
      <c r="Z11" s="521">
        <f t="shared" si="4"/>
        <v>290</v>
      </c>
    </row>
    <row r="12" spans="1:26" ht="13.5">
      <c r="A12" s="511">
        <v>12</v>
      </c>
      <c r="B12" s="511" t="s">
        <v>115</v>
      </c>
      <c r="C12" s="522">
        <v>1</v>
      </c>
      <c r="D12" s="523" t="s">
        <v>188</v>
      </c>
      <c r="E12" s="523" t="s">
        <v>207</v>
      </c>
      <c r="F12" s="523" t="s">
        <v>208</v>
      </c>
      <c r="G12" s="523" t="s">
        <v>47</v>
      </c>
      <c r="H12" s="523" t="s">
        <v>120</v>
      </c>
      <c r="I12" s="524">
        <v>20.18</v>
      </c>
      <c r="J12" s="511">
        <v>2</v>
      </c>
      <c r="K12" s="524">
        <v>20.68</v>
      </c>
      <c r="L12" s="511">
        <v>0</v>
      </c>
      <c r="M12" s="524">
        <v>20.85</v>
      </c>
      <c r="N12" s="511">
        <v>0</v>
      </c>
      <c r="O12" s="524">
        <v>16.350000000000001</v>
      </c>
      <c r="P12" s="511">
        <v>0</v>
      </c>
      <c r="Q12" s="524">
        <v>16.579999999999998</v>
      </c>
      <c r="R12" s="511">
        <v>0</v>
      </c>
      <c r="S12" s="517">
        <v>52</v>
      </c>
      <c r="T12" s="518">
        <v>290</v>
      </c>
      <c r="U12" s="515">
        <f t="shared" si="0"/>
        <v>94.64</v>
      </c>
      <c r="V12" s="518">
        <f t="shared" si="0"/>
        <v>2</v>
      </c>
      <c r="W12" s="526">
        <f t="shared" si="2"/>
        <v>96.64</v>
      </c>
      <c r="X12" s="520">
        <f t="shared" si="3"/>
        <v>193</v>
      </c>
      <c r="Y12" s="519" t="str">
        <f t="shared" si="1"/>
        <v>JA</v>
      </c>
      <c r="Z12" s="521">
        <f t="shared" si="4"/>
        <v>245</v>
      </c>
    </row>
    <row r="13" spans="1:26" ht="13.5">
      <c r="A13" s="511"/>
      <c r="B13" s="511"/>
      <c r="C13" s="522"/>
      <c r="D13" s="523"/>
      <c r="E13" s="523"/>
      <c r="F13" s="523"/>
      <c r="G13" s="523"/>
      <c r="H13" s="523"/>
      <c r="I13" s="524"/>
      <c r="J13" s="511"/>
      <c r="K13" s="524"/>
      <c r="L13" s="511"/>
      <c r="M13" s="524"/>
      <c r="N13" s="511"/>
      <c r="O13" s="524"/>
      <c r="P13" s="511"/>
      <c r="Q13" s="524"/>
      <c r="R13" s="511"/>
      <c r="S13" s="517"/>
      <c r="T13" s="518">
        <v>290</v>
      </c>
      <c r="U13" s="515">
        <f t="shared" si="0"/>
        <v>0</v>
      </c>
      <c r="V13" s="518">
        <f t="shared" si="0"/>
        <v>0</v>
      </c>
      <c r="W13" s="526">
        <f t="shared" si="2"/>
        <v>0</v>
      </c>
      <c r="X13" s="520">
        <f t="shared" si="3"/>
        <v>290</v>
      </c>
      <c r="Y13" s="519" t="str">
        <f t="shared" si="1"/>
        <v>NEIN</v>
      </c>
      <c r="Z13" s="521">
        <f t="shared" si="4"/>
        <v>290</v>
      </c>
    </row>
    <row r="14" spans="1:26" ht="13.5">
      <c r="A14" s="511"/>
      <c r="B14" s="511"/>
      <c r="C14" s="522"/>
      <c r="D14" s="523"/>
      <c r="E14" s="523"/>
      <c r="F14" s="523"/>
      <c r="G14" s="523"/>
      <c r="H14" s="523"/>
      <c r="I14" s="524"/>
      <c r="J14" s="511"/>
      <c r="K14" s="524"/>
      <c r="L14" s="511"/>
      <c r="M14" s="524"/>
      <c r="N14" s="511"/>
      <c r="O14" s="524"/>
      <c r="P14" s="511"/>
      <c r="Q14" s="524"/>
      <c r="R14" s="511"/>
      <c r="S14" s="517"/>
      <c r="T14" s="518">
        <v>290</v>
      </c>
      <c r="U14" s="515">
        <f t="shared" si="0"/>
        <v>0</v>
      </c>
      <c r="V14" s="518">
        <f t="shared" si="0"/>
        <v>0</v>
      </c>
      <c r="W14" s="526">
        <f t="shared" si="2"/>
        <v>0</v>
      </c>
      <c r="X14" s="520">
        <f t="shared" si="3"/>
        <v>290</v>
      </c>
      <c r="Y14" s="519" t="str">
        <f t="shared" si="1"/>
        <v>NEIN</v>
      </c>
      <c r="Z14" s="521">
        <f t="shared" si="4"/>
        <v>290</v>
      </c>
    </row>
    <row r="15" spans="1:26" ht="13.5">
      <c r="A15" s="511"/>
      <c r="B15" s="511"/>
      <c r="C15" s="522"/>
      <c r="D15" s="523"/>
      <c r="E15" s="523"/>
      <c r="F15" s="523"/>
      <c r="G15" s="523"/>
      <c r="H15" s="523"/>
      <c r="I15" s="524"/>
      <c r="J15" s="511"/>
      <c r="K15" s="524"/>
      <c r="L15" s="511"/>
      <c r="M15" s="524"/>
      <c r="N15" s="511"/>
      <c r="O15" s="524"/>
      <c r="P15" s="511"/>
      <c r="Q15" s="524"/>
      <c r="R15" s="511"/>
      <c r="S15" s="517"/>
      <c r="T15" s="518">
        <v>290</v>
      </c>
      <c r="U15" s="515">
        <f t="shared" si="0"/>
        <v>0</v>
      </c>
      <c r="V15" s="518">
        <f t="shared" si="0"/>
        <v>0</v>
      </c>
      <c r="W15" s="526">
        <f t="shared" si="2"/>
        <v>0</v>
      </c>
      <c r="X15" s="520">
        <f t="shared" si="3"/>
        <v>290</v>
      </c>
      <c r="Y15" s="519" t="str">
        <f t="shared" si="1"/>
        <v>NEIN</v>
      </c>
      <c r="Z15" s="521">
        <f t="shared" si="4"/>
        <v>290</v>
      </c>
    </row>
    <row r="16" spans="1:26" ht="13.5">
      <c r="A16" s="511"/>
      <c r="B16" s="511"/>
      <c r="C16" s="522"/>
      <c r="D16" s="523"/>
      <c r="E16" s="523"/>
      <c r="F16" s="523"/>
      <c r="G16" s="523"/>
      <c r="H16" s="523"/>
      <c r="I16" s="524"/>
      <c r="J16" s="511"/>
      <c r="K16" s="524"/>
      <c r="L16" s="511"/>
      <c r="M16" s="524"/>
      <c r="N16" s="511"/>
      <c r="O16" s="524"/>
      <c r="P16" s="511"/>
      <c r="Q16" s="524"/>
      <c r="R16" s="511"/>
      <c r="S16" s="517"/>
      <c r="T16" s="518">
        <v>290</v>
      </c>
      <c r="U16" s="515">
        <f t="shared" si="0"/>
        <v>0</v>
      </c>
      <c r="V16" s="518">
        <f t="shared" si="0"/>
        <v>0</v>
      </c>
      <c r="W16" s="526">
        <f t="shared" si="2"/>
        <v>0</v>
      </c>
      <c r="X16" s="520">
        <f t="shared" si="3"/>
        <v>290</v>
      </c>
      <c r="Y16" s="519" t="str">
        <f t="shared" si="1"/>
        <v>NEIN</v>
      </c>
      <c r="Z16" s="521">
        <f t="shared" si="4"/>
        <v>290</v>
      </c>
    </row>
    <row r="17" spans="1:26" ht="13.5">
      <c r="A17" s="511"/>
      <c r="B17" s="511"/>
      <c r="C17" s="522"/>
      <c r="D17" s="523"/>
      <c r="E17" s="523"/>
      <c r="F17" s="523"/>
      <c r="G17" s="523"/>
      <c r="H17" s="523"/>
      <c r="I17" s="524"/>
      <c r="J17" s="511"/>
      <c r="K17" s="524"/>
      <c r="L17" s="511"/>
      <c r="M17" s="524"/>
      <c r="N17" s="511"/>
      <c r="O17" s="524"/>
      <c r="P17" s="511"/>
      <c r="Q17" s="524"/>
      <c r="R17" s="511"/>
      <c r="S17" s="517"/>
      <c r="T17" s="518">
        <v>290</v>
      </c>
      <c r="U17" s="515">
        <f t="shared" ref="U17:V34" si="5">I17+K17+M17+O17+Q17</f>
        <v>0</v>
      </c>
      <c r="V17" s="518">
        <f t="shared" si="5"/>
        <v>0</v>
      </c>
      <c r="W17" s="526">
        <f t="shared" si="2"/>
        <v>0</v>
      </c>
      <c r="X17" s="520">
        <f t="shared" si="3"/>
        <v>290</v>
      </c>
      <c r="Y17" s="519" t="str">
        <f t="shared" si="1"/>
        <v>NEIN</v>
      </c>
      <c r="Z17" s="521">
        <f t="shared" si="4"/>
        <v>290</v>
      </c>
    </row>
    <row r="18" spans="1:26" ht="13.5">
      <c r="A18" s="511"/>
      <c r="B18" s="511"/>
      <c r="C18" s="522"/>
      <c r="D18" s="523"/>
      <c r="E18" s="523"/>
      <c r="F18" s="523"/>
      <c r="G18" s="523"/>
      <c r="H18" s="523"/>
      <c r="I18" s="524"/>
      <c r="J18" s="511"/>
      <c r="K18" s="524"/>
      <c r="L18" s="511"/>
      <c r="M18" s="524"/>
      <c r="N18" s="511"/>
      <c r="O18" s="524"/>
      <c r="P18" s="511"/>
      <c r="Q18" s="524"/>
      <c r="R18" s="511"/>
      <c r="S18" s="517"/>
      <c r="T18" s="518">
        <v>290</v>
      </c>
      <c r="U18" s="515">
        <f t="shared" si="5"/>
        <v>0</v>
      </c>
      <c r="V18" s="518">
        <f t="shared" si="5"/>
        <v>0</v>
      </c>
      <c r="W18" s="526">
        <f t="shared" si="2"/>
        <v>0</v>
      </c>
      <c r="X18" s="520">
        <f t="shared" si="3"/>
        <v>290</v>
      </c>
      <c r="Y18" s="519" t="str">
        <f t="shared" si="1"/>
        <v>NEIN</v>
      </c>
      <c r="Z18" s="521">
        <f t="shared" si="4"/>
        <v>290</v>
      </c>
    </row>
    <row r="19" spans="1:26" ht="13.5">
      <c r="A19" s="511"/>
      <c r="B19" s="511"/>
      <c r="C19" s="522"/>
      <c r="D19" s="523"/>
      <c r="E19" s="523"/>
      <c r="F19" s="523"/>
      <c r="G19" s="523"/>
      <c r="H19" s="523"/>
      <c r="I19" s="524"/>
      <c r="J19" s="511"/>
      <c r="K19" s="524"/>
      <c r="L19" s="511"/>
      <c r="M19" s="524"/>
      <c r="N19" s="511"/>
      <c r="O19" s="524"/>
      <c r="P19" s="511"/>
      <c r="Q19" s="524"/>
      <c r="R19" s="511"/>
      <c r="S19" s="517"/>
      <c r="T19" s="518">
        <v>290</v>
      </c>
      <c r="U19" s="515">
        <f t="shared" si="5"/>
        <v>0</v>
      </c>
      <c r="V19" s="518">
        <f t="shared" si="5"/>
        <v>0</v>
      </c>
      <c r="W19" s="526">
        <f t="shared" si="2"/>
        <v>0</v>
      </c>
      <c r="X19" s="520">
        <f t="shared" si="3"/>
        <v>290</v>
      </c>
      <c r="Y19" s="519" t="str">
        <f t="shared" si="1"/>
        <v>NEIN</v>
      </c>
      <c r="Z19" s="521">
        <f t="shared" si="4"/>
        <v>290</v>
      </c>
    </row>
    <row r="20" spans="1:26" ht="13.5">
      <c r="A20" s="511"/>
      <c r="B20" s="511"/>
      <c r="C20" s="522"/>
      <c r="D20" s="523"/>
      <c r="E20" s="523"/>
      <c r="F20" s="523"/>
      <c r="G20" s="523"/>
      <c r="H20" s="523"/>
      <c r="I20" s="524"/>
      <c r="J20" s="511"/>
      <c r="K20" s="524"/>
      <c r="L20" s="511"/>
      <c r="M20" s="524"/>
      <c r="N20" s="511"/>
      <c r="O20" s="524"/>
      <c r="P20" s="511"/>
      <c r="Q20" s="524"/>
      <c r="R20" s="511"/>
      <c r="S20" s="517"/>
      <c r="T20" s="518">
        <v>290</v>
      </c>
      <c r="U20" s="515">
        <f t="shared" si="5"/>
        <v>0</v>
      </c>
      <c r="V20" s="518">
        <f t="shared" si="5"/>
        <v>0</v>
      </c>
      <c r="W20" s="526">
        <f t="shared" si="2"/>
        <v>0</v>
      </c>
      <c r="X20" s="520">
        <f t="shared" si="3"/>
        <v>290</v>
      </c>
      <c r="Y20" s="519" t="str">
        <f t="shared" si="1"/>
        <v>NEIN</v>
      </c>
      <c r="Z20" s="521">
        <f t="shared" si="4"/>
        <v>290</v>
      </c>
    </row>
    <row r="21" spans="1:26" ht="13.5">
      <c r="A21" s="511"/>
      <c r="B21" s="511"/>
      <c r="C21" s="522"/>
      <c r="D21" s="523"/>
      <c r="E21" s="523"/>
      <c r="F21" s="523"/>
      <c r="G21" s="523"/>
      <c r="H21" s="523"/>
      <c r="I21" s="524"/>
      <c r="J21" s="511"/>
      <c r="K21" s="524"/>
      <c r="L21" s="511"/>
      <c r="M21" s="524"/>
      <c r="N21" s="511"/>
      <c r="O21" s="524"/>
      <c r="P21" s="511"/>
      <c r="Q21" s="524"/>
      <c r="R21" s="511"/>
      <c r="S21" s="517"/>
      <c r="T21" s="518">
        <v>290</v>
      </c>
      <c r="U21" s="515">
        <f t="shared" si="5"/>
        <v>0</v>
      </c>
      <c r="V21" s="518">
        <f t="shared" si="5"/>
        <v>0</v>
      </c>
      <c r="W21" s="526">
        <f t="shared" si="2"/>
        <v>0</v>
      </c>
      <c r="X21" s="520">
        <f t="shared" si="3"/>
        <v>290</v>
      </c>
      <c r="Y21" s="519" t="str">
        <f t="shared" si="1"/>
        <v>NEIN</v>
      </c>
      <c r="Z21" s="521">
        <f t="shared" si="4"/>
        <v>290</v>
      </c>
    </row>
    <row r="22" spans="1:26" ht="13.5">
      <c r="A22" s="511"/>
      <c r="B22" s="511"/>
      <c r="C22" s="522"/>
      <c r="D22" s="523"/>
      <c r="E22" s="523"/>
      <c r="F22" s="523"/>
      <c r="G22" s="523"/>
      <c r="H22" s="523"/>
      <c r="I22" s="524"/>
      <c r="J22" s="511"/>
      <c r="K22" s="524"/>
      <c r="L22" s="511"/>
      <c r="M22" s="524"/>
      <c r="N22" s="511"/>
      <c r="O22" s="524"/>
      <c r="P22" s="511"/>
      <c r="Q22" s="524"/>
      <c r="R22" s="511"/>
      <c r="S22" s="517"/>
      <c r="T22" s="518">
        <v>290</v>
      </c>
      <c r="U22" s="515">
        <f t="shared" si="5"/>
        <v>0</v>
      </c>
      <c r="V22" s="518">
        <f t="shared" si="5"/>
        <v>0</v>
      </c>
      <c r="W22" s="526">
        <f t="shared" si="2"/>
        <v>0</v>
      </c>
      <c r="X22" s="520">
        <f t="shared" si="3"/>
        <v>290</v>
      </c>
      <c r="Y22" s="519" t="str">
        <f t="shared" si="1"/>
        <v>NEIN</v>
      </c>
      <c r="Z22" s="521">
        <f t="shared" si="4"/>
        <v>290</v>
      </c>
    </row>
    <row r="23" spans="1:26" ht="13.5">
      <c r="A23" s="511"/>
      <c r="B23" s="511"/>
      <c r="C23" s="522"/>
      <c r="D23" s="523"/>
      <c r="E23" s="523"/>
      <c r="F23" s="523"/>
      <c r="G23" s="523"/>
      <c r="H23" s="523"/>
      <c r="I23" s="524"/>
      <c r="J23" s="511"/>
      <c r="K23" s="524"/>
      <c r="L23" s="511"/>
      <c r="M23" s="524"/>
      <c r="N23" s="511"/>
      <c r="O23" s="524"/>
      <c r="P23" s="511"/>
      <c r="Q23" s="524"/>
      <c r="R23" s="511"/>
      <c r="S23" s="517"/>
      <c r="T23" s="518">
        <v>290</v>
      </c>
      <c r="U23" s="515">
        <f t="shared" si="5"/>
        <v>0</v>
      </c>
      <c r="V23" s="518">
        <f t="shared" si="5"/>
        <v>0</v>
      </c>
      <c r="W23" s="526">
        <f t="shared" si="2"/>
        <v>0</v>
      </c>
      <c r="X23" s="520">
        <f t="shared" si="3"/>
        <v>290</v>
      </c>
      <c r="Y23" s="519" t="str">
        <f t="shared" si="1"/>
        <v>NEIN</v>
      </c>
      <c r="Z23" s="521">
        <f t="shared" si="4"/>
        <v>290</v>
      </c>
    </row>
    <row r="24" spans="1:26" ht="13.5">
      <c r="A24" s="511"/>
      <c r="B24" s="511"/>
      <c r="C24" s="522"/>
      <c r="D24" s="523"/>
      <c r="E24" s="523"/>
      <c r="F24" s="523"/>
      <c r="G24" s="523"/>
      <c r="H24" s="523"/>
      <c r="I24" s="524"/>
      <c r="J24" s="511"/>
      <c r="K24" s="524"/>
      <c r="L24" s="511"/>
      <c r="M24" s="524"/>
      <c r="N24" s="511"/>
      <c r="O24" s="524"/>
      <c r="P24" s="511"/>
      <c r="Q24" s="524"/>
      <c r="R24" s="511"/>
      <c r="S24" s="517"/>
      <c r="T24" s="518">
        <v>290</v>
      </c>
      <c r="U24" s="515">
        <f t="shared" si="5"/>
        <v>0</v>
      </c>
      <c r="V24" s="518">
        <f t="shared" si="5"/>
        <v>0</v>
      </c>
      <c r="W24" s="526">
        <f t="shared" si="2"/>
        <v>0</v>
      </c>
      <c r="X24" s="520">
        <f t="shared" si="3"/>
        <v>290</v>
      </c>
      <c r="Y24" s="519" t="str">
        <f t="shared" si="1"/>
        <v>NEIN</v>
      </c>
      <c r="Z24" s="521">
        <f t="shared" si="4"/>
        <v>290</v>
      </c>
    </row>
    <row r="25" spans="1:26" ht="13.5">
      <c r="A25" s="511"/>
      <c r="B25" s="511"/>
      <c r="C25" s="522"/>
      <c r="D25" s="523"/>
      <c r="E25" s="523"/>
      <c r="F25" s="523"/>
      <c r="G25" s="523"/>
      <c r="H25" s="523"/>
      <c r="I25" s="524"/>
      <c r="J25" s="511"/>
      <c r="K25" s="524"/>
      <c r="L25" s="511"/>
      <c r="M25" s="524"/>
      <c r="N25" s="511"/>
      <c r="O25" s="524"/>
      <c r="P25" s="511"/>
      <c r="Q25" s="524"/>
      <c r="R25" s="511"/>
      <c r="S25" s="517"/>
      <c r="T25" s="518">
        <v>290</v>
      </c>
      <c r="U25" s="515">
        <f t="shared" si="5"/>
        <v>0</v>
      </c>
      <c r="V25" s="518">
        <f t="shared" si="5"/>
        <v>0</v>
      </c>
      <c r="W25" s="526">
        <f t="shared" si="2"/>
        <v>0</v>
      </c>
      <c r="X25" s="520">
        <f t="shared" si="3"/>
        <v>290</v>
      </c>
      <c r="Y25" s="519" t="str">
        <f t="shared" si="1"/>
        <v>NEIN</v>
      </c>
      <c r="Z25" s="521">
        <f t="shared" si="4"/>
        <v>290</v>
      </c>
    </row>
    <row r="26" spans="1:26" ht="13.5">
      <c r="A26" s="511"/>
      <c r="B26" s="511"/>
      <c r="C26" s="522"/>
      <c r="D26" s="523"/>
      <c r="E26" s="523"/>
      <c r="F26" s="523"/>
      <c r="G26" s="523"/>
      <c r="H26" s="523"/>
      <c r="I26" s="524"/>
      <c r="J26" s="511"/>
      <c r="K26" s="524"/>
      <c r="L26" s="511"/>
      <c r="M26" s="524"/>
      <c r="N26" s="511"/>
      <c r="O26" s="524"/>
      <c r="P26" s="511"/>
      <c r="Q26" s="524"/>
      <c r="R26" s="511"/>
      <c r="S26" s="517"/>
      <c r="T26" s="518">
        <v>290</v>
      </c>
      <c r="U26" s="515">
        <f t="shared" si="5"/>
        <v>0</v>
      </c>
      <c r="V26" s="518">
        <f t="shared" si="5"/>
        <v>0</v>
      </c>
      <c r="W26" s="526">
        <f t="shared" si="2"/>
        <v>0</v>
      </c>
      <c r="X26" s="520">
        <f t="shared" si="3"/>
        <v>290</v>
      </c>
      <c r="Y26" s="519" t="str">
        <f t="shared" si="1"/>
        <v>NEIN</v>
      </c>
      <c r="Z26" s="521">
        <f t="shared" si="4"/>
        <v>290</v>
      </c>
    </row>
    <row r="27" spans="1:26" ht="13.5">
      <c r="A27" s="511"/>
      <c r="B27" s="511"/>
      <c r="C27" s="522"/>
      <c r="D27" s="523"/>
      <c r="E27" s="523"/>
      <c r="F27" s="523"/>
      <c r="G27" s="523"/>
      <c r="H27" s="523"/>
      <c r="I27" s="524"/>
      <c r="J27" s="511"/>
      <c r="K27" s="524"/>
      <c r="L27" s="511"/>
      <c r="M27" s="524"/>
      <c r="N27" s="511"/>
      <c r="O27" s="524"/>
      <c r="P27" s="511"/>
      <c r="Q27" s="524"/>
      <c r="R27" s="511"/>
      <c r="S27" s="517"/>
      <c r="T27" s="518">
        <v>290</v>
      </c>
      <c r="U27" s="515">
        <f t="shared" si="5"/>
        <v>0</v>
      </c>
      <c r="V27" s="518">
        <f t="shared" si="5"/>
        <v>0</v>
      </c>
      <c r="W27" s="526">
        <f t="shared" si="2"/>
        <v>0</v>
      </c>
      <c r="X27" s="520">
        <f t="shared" si="3"/>
        <v>290</v>
      </c>
      <c r="Y27" s="519" t="str">
        <f t="shared" si="1"/>
        <v>NEIN</v>
      </c>
      <c r="Z27" s="521">
        <f t="shared" si="4"/>
        <v>290</v>
      </c>
    </row>
    <row r="28" spans="1:26" ht="13.5">
      <c r="A28" s="511"/>
      <c r="B28" s="511"/>
      <c r="C28" s="522"/>
      <c r="D28" s="523"/>
      <c r="E28" s="523"/>
      <c r="F28" s="523"/>
      <c r="G28" s="523"/>
      <c r="H28" s="523"/>
      <c r="I28" s="524"/>
      <c r="J28" s="511"/>
      <c r="K28" s="524"/>
      <c r="L28" s="511"/>
      <c r="M28" s="524"/>
      <c r="N28" s="511"/>
      <c r="O28" s="524"/>
      <c r="P28" s="511"/>
      <c r="Q28" s="524"/>
      <c r="R28" s="511"/>
      <c r="S28" s="517"/>
      <c r="T28" s="518">
        <v>290</v>
      </c>
      <c r="U28" s="515">
        <f t="shared" si="5"/>
        <v>0</v>
      </c>
      <c r="V28" s="518">
        <f t="shared" si="5"/>
        <v>0</v>
      </c>
      <c r="W28" s="526">
        <f t="shared" si="2"/>
        <v>0</v>
      </c>
      <c r="X28" s="520">
        <f t="shared" si="3"/>
        <v>290</v>
      </c>
      <c r="Y28" s="519" t="str">
        <f t="shared" si="1"/>
        <v>NEIN</v>
      </c>
      <c r="Z28" s="521">
        <f t="shared" si="4"/>
        <v>290</v>
      </c>
    </row>
    <row r="29" spans="1:26" ht="13.5">
      <c r="A29" s="511"/>
      <c r="B29" s="511"/>
      <c r="C29" s="522"/>
      <c r="D29" s="523"/>
      <c r="E29" s="523"/>
      <c r="F29" s="523"/>
      <c r="G29" s="523"/>
      <c r="H29" s="523"/>
      <c r="I29" s="524"/>
      <c r="J29" s="511"/>
      <c r="K29" s="524"/>
      <c r="L29" s="511"/>
      <c r="M29" s="524"/>
      <c r="N29" s="511"/>
      <c r="O29" s="524"/>
      <c r="P29" s="511"/>
      <c r="Q29" s="524"/>
      <c r="R29" s="511"/>
      <c r="S29" s="517"/>
      <c r="T29" s="518">
        <v>290</v>
      </c>
      <c r="U29" s="515">
        <f t="shared" si="5"/>
        <v>0</v>
      </c>
      <c r="V29" s="518">
        <f t="shared" si="5"/>
        <v>0</v>
      </c>
      <c r="W29" s="526">
        <f t="shared" si="2"/>
        <v>0</v>
      </c>
      <c r="X29" s="520">
        <f t="shared" si="3"/>
        <v>290</v>
      </c>
      <c r="Y29" s="519" t="str">
        <f t="shared" si="1"/>
        <v>NEIN</v>
      </c>
      <c r="Z29" s="521">
        <f t="shared" si="4"/>
        <v>290</v>
      </c>
    </row>
    <row r="30" spans="1:26" ht="13.5">
      <c r="A30" s="511"/>
      <c r="B30" s="511"/>
      <c r="C30" s="522"/>
      <c r="D30" s="523"/>
      <c r="E30" s="523"/>
      <c r="F30" s="523"/>
      <c r="G30" s="523"/>
      <c r="H30" s="523"/>
      <c r="I30" s="524"/>
      <c r="J30" s="511"/>
      <c r="K30" s="524"/>
      <c r="L30" s="511"/>
      <c r="M30" s="524"/>
      <c r="N30" s="511"/>
      <c r="O30" s="524"/>
      <c r="P30" s="511"/>
      <c r="Q30" s="524"/>
      <c r="R30" s="511"/>
      <c r="S30" s="517"/>
      <c r="T30" s="518">
        <v>290</v>
      </c>
      <c r="U30" s="515">
        <f t="shared" si="5"/>
        <v>0</v>
      </c>
      <c r="V30" s="518">
        <f t="shared" si="5"/>
        <v>0</v>
      </c>
      <c r="W30" s="526">
        <f t="shared" si="2"/>
        <v>0</v>
      </c>
      <c r="X30" s="520">
        <f t="shared" si="3"/>
        <v>290</v>
      </c>
      <c r="Y30" s="519" t="str">
        <f t="shared" si="1"/>
        <v>NEIN</v>
      </c>
      <c r="Z30" s="521">
        <f t="shared" si="4"/>
        <v>290</v>
      </c>
    </row>
    <row r="31" spans="1:26" ht="13.5">
      <c r="A31" s="511"/>
      <c r="B31" s="511"/>
      <c r="C31" s="522"/>
      <c r="D31" s="523"/>
      <c r="E31" s="523"/>
      <c r="F31" s="523"/>
      <c r="G31" s="523"/>
      <c r="H31" s="523"/>
      <c r="I31" s="524"/>
      <c r="J31" s="511"/>
      <c r="K31" s="524"/>
      <c r="L31" s="511"/>
      <c r="M31" s="524"/>
      <c r="N31" s="511"/>
      <c r="O31" s="524"/>
      <c r="P31" s="511"/>
      <c r="Q31" s="524"/>
      <c r="R31" s="511"/>
      <c r="S31" s="517"/>
      <c r="T31" s="518">
        <v>290</v>
      </c>
      <c r="U31" s="515">
        <f t="shared" si="5"/>
        <v>0</v>
      </c>
      <c r="V31" s="518">
        <f t="shared" si="5"/>
        <v>0</v>
      </c>
      <c r="W31" s="526">
        <f t="shared" si="2"/>
        <v>0</v>
      </c>
      <c r="X31" s="520">
        <f t="shared" si="3"/>
        <v>290</v>
      </c>
      <c r="Y31" s="519" t="str">
        <f t="shared" si="1"/>
        <v>NEIN</v>
      </c>
      <c r="Z31" s="521">
        <f t="shared" si="4"/>
        <v>290</v>
      </c>
    </row>
    <row r="32" spans="1:26" ht="13.5">
      <c r="A32" s="511"/>
      <c r="B32" s="511"/>
      <c r="C32" s="522"/>
      <c r="D32" s="523"/>
      <c r="E32" s="523"/>
      <c r="F32" s="523"/>
      <c r="G32" s="523"/>
      <c r="H32" s="523"/>
      <c r="I32" s="524"/>
      <c r="J32" s="511"/>
      <c r="K32" s="524"/>
      <c r="L32" s="511"/>
      <c r="M32" s="524"/>
      <c r="N32" s="511"/>
      <c r="O32" s="524"/>
      <c r="P32" s="511"/>
      <c r="Q32" s="524"/>
      <c r="R32" s="511"/>
      <c r="S32" s="517"/>
      <c r="T32" s="518">
        <v>290</v>
      </c>
      <c r="U32" s="515">
        <f t="shared" si="5"/>
        <v>0</v>
      </c>
      <c r="V32" s="518">
        <f t="shared" si="5"/>
        <v>0</v>
      </c>
      <c r="W32" s="526">
        <f t="shared" si="2"/>
        <v>0</v>
      </c>
      <c r="X32" s="520">
        <f t="shared" si="3"/>
        <v>290</v>
      </c>
      <c r="Y32" s="519" t="str">
        <f t="shared" si="1"/>
        <v>NEIN</v>
      </c>
      <c r="Z32" s="521">
        <f t="shared" si="4"/>
        <v>290</v>
      </c>
    </row>
    <row r="33" spans="1:26" ht="13.5">
      <c r="A33" s="511"/>
      <c r="B33" s="511"/>
      <c r="C33" s="522"/>
      <c r="D33" s="523"/>
      <c r="E33" s="523"/>
      <c r="F33" s="523"/>
      <c r="G33" s="523"/>
      <c r="H33" s="523"/>
      <c r="I33" s="524"/>
      <c r="J33" s="511"/>
      <c r="K33" s="524"/>
      <c r="L33" s="511"/>
      <c r="M33" s="524"/>
      <c r="N33" s="511"/>
      <c r="O33" s="524"/>
      <c r="P33" s="511"/>
      <c r="Q33" s="524"/>
      <c r="R33" s="511"/>
      <c r="S33" s="517"/>
      <c r="T33" s="518">
        <v>290</v>
      </c>
      <c r="U33" s="515">
        <f t="shared" si="5"/>
        <v>0</v>
      </c>
      <c r="V33" s="518">
        <f t="shared" si="5"/>
        <v>0</v>
      </c>
      <c r="W33" s="526">
        <f t="shared" si="2"/>
        <v>0</v>
      </c>
      <c r="X33" s="520">
        <f t="shared" si="3"/>
        <v>290</v>
      </c>
      <c r="Y33" s="519" t="str">
        <f t="shared" si="1"/>
        <v>NEIN</v>
      </c>
      <c r="Z33" s="521">
        <f t="shared" si="4"/>
        <v>290</v>
      </c>
    </row>
    <row r="34" spans="1:26" ht="13.5">
      <c r="A34" s="511"/>
      <c r="B34" s="511"/>
      <c r="C34" s="522"/>
      <c r="D34" s="523"/>
      <c r="E34" s="523"/>
      <c r="F34" s="523"/>
      <c r="G34" s="523"/>
      <c r="H34" s="523"/>
      <c r="I34" s="524"/>
      <c r="J34" s="511"/>
      <c r="K34" s="524"/>
      <c r="L34" s="511"/>
      <c r="M34" s="524"/>
      <c r="N34" s="511"/>
      <c r="O34" s="524"/>
      <c r="P34" s="511"/>
      <c r="Q34" s="524"/>
      <c r="R34" s="511"/>
      <c r="S34" s="517"/>
      <c r="T34" s="518">
        <v>290</v>
      </c>
      <c r="U34" s="515">
        <f t="shared" si="5"/>
        <v>0</v>
      </c>
      <c r="V34" s="518">
        <f t="shared" si="5"/>
        <v>0</v>
      </c>
      <c r="W34" s="526">
        <f t="shared" si="2"/>
        <v>0</v>
      </c>
      <c r="X34" s="520">
        <f t="shared" si="3"/>
        <v>290</v>
      </c>
      <c r="Y34" s="519" t="str">
        <f t="shared" si="1"/>
        <v>NEIN</v>
      </c>
      <c r="Z34" s="521">
        <f t="shared" si="4"/>
        <v>290</v>
      </c>
    </row>
  </sheetData>
  <mergeCells count="3">
    <mergeCell ref="A3:H3"/>
    <mergeCell ref="I3:R3"/>
    <mergeCell ref="T3:Z3"/>
  </mergeCells>
  <phoneticPr fontId="24" type="noConversion"/>
  <printOptions horizontalCentered="1"/>
  <pageMargins left="0.19685039370078741" right="0.19685039370078741" top="0.98425196850393704" bottom="0.98425196850393704" header="0.51181102362204722" footer="0.51181102362204722"/>
  <pageSetup paperSize="9" scale="89" orientation="landscape" horizontalDpi="300" verticalDpi="300" r:id="rId1"/>
  <headerFooter alignWithMargins="0">
    <oddFooter>&amp;L&amp;8Vorlage: Sören Marquardt HSVRM, Dateiversion 2014
Druck: &amp;D, &amp;T Uhr.&amp;C&amp;8Datei: &amp;F
Blatt: &amp;A&amp;R&amp;8Seite:
&amp;P/&amp;N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4"/>
  <sheetViews>
    <sheetView workbookViewId="0">
      <pane ySplit="4" topLeftCell="A5" activePane="bottomLeft" state="frozen"/>
      <selection sqref="A1:H1"/>
      <selection pane="bottomLeft" activeCell="A5" sqref="A5"/>
    </sheetView>
  </sheetViews>
  <sheetFormatPr baseColWidth="10" defaultRowHeight="12.75"/>
  <cols>
    <col min="1" max="1" width="3.5703125" style="429" bestFit="1" customWidth="1"/>
    <col min="2" max="2" width="3.28515625" style="429" bestFit="1" customWidth="1"/>
    <col min="3" max="3" width="5.140625" style="430" customWidth="1"/>
    <col min="4" max="5" width="10.7109375" style="431" customWidth="1"/>
    <col min="6" max="6" width="25.7109375" style="431" customWidth="1"/>
    <col min="7" max="7" width="6.42578125" style="431" bestFit="1" customWidth="1"/>
    <col min="8" max="8" width="15.7109375" style="431" customWidth="1"/>
    <col min="9" max="9" width="4.7109375" style="432" customWidth="1"/>
    <col min="10" max="11" width="4.7109375" style="429" customWidth="1"/>
    <col min="12" max="12" width="4.7109375" style="432" customWidth="1"/>
    <col min="13" max="13" width="4.7109375" style="429" customWidth="1"/>
    <col min="14" max="14" width="4.7109375" style="432" customWidth="1"/>
    <col min="15" max="16" width="4.7109375" style="429" customWidth="1"/>
    <col min="17" max="17" width="4.7109375" style="432" customWidth="1"/>
    <col min="18" max="18" width="4.7109375" style="429" customWidth="1"/>
    <col min="19" max="19" width="4.7109375" style="432" customWidth="1"/>
    <col min="20" max="20" width="4.7109375" style="429" customWidth="1"/>
    <col min="21" max="21" width="3.140625" style="429" bestFit="1" customWidth="1"/>
    <col min="22" max="22" width="5.28515625" style="429" bestFit="1" customWidth="1"/>
    <col min="23" max="23" width="6.140625" style="432" bestFit="1" customWidth="1"/>
    <col min="24" max="24" width="2.7109375" style="429" bestFit="1" customWidth="1"/>
    <col min="25" max="25" width="5" style="429" bestFit="1" customWidth="1"/>
    <col min="26" max="26" width="7.140625" style="430" bestFit="1" customWidth="1"/>
    <col min="27" max="16384" width="11.42578125" style="433"/>
  </cols>
  <sheetData>
    <row r="1" spans="1:26" ht="15.75">
      <c r="A1" s="428" t="str">
        <f>Stammdaten!A20</f>
        <v>Kreismeisterschaft im Turnierhundsport  (HSV Betziesdorf / HSVRM / Kreisgruppe 2) am: 07.05.2017</v>
      </c>
    </row>
    <row r="2" spans="1:26" ht="15">
      <c r="A2" s="434" t="str">
        <f>Stammdaten!A21</f>
        <v xml:space="preserve">PL: Lothar Biesenroth LR THS: Petra Gerstner (HSVRM)   </v>
      </c>
    </row>
    <row r="3" spans="1:26">
      <c r="A3" s="581" t="str">
        <f>"DREIKAMPF (Anzahl: "&amp;COUNT(A5:A34)&amp;")"</f>
        <v>DREIKAMPF (Anzahl: 1)</v>
      </c>
      <c r="B3" s="582"/>
      <c r="C3" s="582"/>
      <c r="D3" s="582"/>
      <c r="E3" s="582"/>
      <c r="F3" s="582"/>
      <c r="G3" s="582"/>
      <c r="H3" s="583"/>
      <c r="I3" s="584" t="s">
        <v>32</v>
      </c>
      <c r="J3" s="585"/>
      <c r="K3" s="585"/>
      <c r="L3" s="585"/>
      <c r="M3" s="585"/>
      <c r="N3" s="585"/>
      <c r="O3" s="585"/>
      <c r="P3" s="585"/>
      <c r="Q3" s="585"/>
      <c r="R3" s="585"/>
      <c r="S3" s="585"/>
      <c r="T3" s="586"/>
      <c r="U3" s="587" t="s">
        <v>31</v>
      </c>
      <c r="V3" s="588"/>
      <c r="W3" s="588"/>
      <c r="X3" s="588"/>
      <c r="Y3" s="588"/>
      <c r="Z3" s="589"/>
    </row>
    <row r="4" spans="1:26" ht="13.5">
      <c r="A4" s="435" t="s">
        <v>12</v>
      </c>
      <c r="B4" s="436" t="s">
        <v>13</v>
      </c>
      <c r="C4" s="425" t="s">
        <v>30</v>
      </c>
      <c r="D4" s="437" t="s">
        <v>2</v>
      </c>
      <c r="E4" s="437" t="s">
        <v>1</v>
      </c>
      <c r="F4" s="437" t="s">
        <v>3</v>
      </c>
      <c r="G4" s="437" t="s">
        <v>94</v>
      </c>
      <c r="H4" s="437" t="s">
        <v>0</v>
      </c>
      <c r="I4" s="438" t="s">
        <v>14</v>
      </c>
      <c r="J4" s="436" t="s">
        <v>15</v>
      </c>
      <c r="K4" s="436" t="s">
        <v>48</v>
      </c>
      <c r="L4" s="438" t="s">
        <v>17</v>
      </c>
      <c r="M4" s="436" t="s">
        <v>15</v>
      </c>
      <c r="N4" s="438" t="s">
        <v>18</v>
      </c>
      <c r="O4" s="436" t="s">
        <v>16</v>
      </c>
      <c r="P4" s="436" t="s">
        <v>48</v>
      </c>
      <c r="Q4" s="438" t="s">
        <v>19</v>
      </c>
      <c r="R4" s="436" t="s">
        <v>15</v>
      </c>
      <c r="S4" s="438" t="s">
        <v>20</v>
      </c>
      <c r="T4" s="439" t="s">
        <v>16</v>
      </c>
      <c r="U4" s="440" t="s">
        <v>37</v>
      </c>
      <c r="V4" s="442" t="s">
        <v>87</v>
      </c>
      <c r="W4" s="443" t="s">
        <v>10</v>
      </c>
      <c r="X4" s="440" t="s">
        <v>93</v>
      </c>
      <c r="Y4" s="440" t="s">
        <v>92</v>
      </c>
      <c r="Z4" s="445" t="s">
        <v>8</v>
      </c>
    </row>
    <row r="5" spans="1:26" ht="13.5">
      <c r="A5" s="446">
        <v>1</v>
      </c>
      <c r="B5" s="447" t="s">
        <v>95</v>
      </c>
      <c r="C5" s="448">
        <v>1</v>
      </c>
      <c r="D5" s="449" t="s">
        <v>96</v>
      </c>
      <c r="E5" s="449" t="s">
        <v>97</v>
      </c>
      <c r="F5" s="449" t="s">
        <v>98</v>
      </c>
      <c r="G5" s="449" t="s">
        <v>47</v>
      </c>
      <c r="H5" s="449" t="s">
        <v>46</v>
      </c>
      <c r="I5" s="450"/>
      <c r="J5" s="451"/>
      <c r="K5" s="451">
        <v>10</v>
      </c>
      <c r="L5" s="452"/>
      <c r="M5" s="451"/>
      <c r="N5" s="452"/>
      <c r="O5" s="451"/>
      <c r="P5" s="451">
        <v>10</v>
      </c>
      <c r="Q5" s="452"/>
      <c r="R5" s="451"/>
      <c r="S5" s="452"/>
      <c r="T5" s="451"/>
      <c r="U5" s="473">
        <v>255</v>
      </c>
      <c r="V5" s="454">
        <f t="shared" ref="V5:V34" si="0">K5+P5</f>
        <v>20</v>
      </c>
      <c r="W5" s="455">
        <f t="shared" ref="W5:W34" si="1">I5+L5+N5+Q5+S5</f>
        <v>0</v>
      </c>
      <c r="X5" s="453">
        <f t="shared" ref="X5:X34" si="2">J5+M5+O5+R5+T5</f>
        <v>0</v>
      </c>
      <c r="Y5" s="480">
        <f>SUM(W5:X5)</f>
        <v>0</v>
      </c>
      <c r="Z5" s="456">
        <f>ROUND((U5+V5)-(W5+X5),0)</f>
        <v>275</v>
      </c>
    </row>
    <row r="6" spans="1:26" ht="13.5">
      <c r="A6" s="446"/>
      <c r="B6" s="457"/>
      <c r="C6" s="426"/>
      <c r="D6" s="458"/>
      <c r="E6" s="458"/>
      <c r="F6" s="458"/>
      <c r="G6" s="458"/>
      <c r="H6" s="458"/>
      <c r="I6" s="459"/>
      <c r="J6" s="457"/>
      <c r="K6" s="457">
        <v>10</v>
      </c>
      <c r="L6" s="460"/>
      <c r="M6" s="457"/>
      <c r="N6" s="460"/>
      <c r="O6" s="457"/>
      <c r="P6" s="457">
        <v>10</v>
      </c>
      <c r="Q6" s="460"/>
      <c r="R6" s="457"/>
      <c r="S6" s="460"/>
      <c r="T6" s="457"/>
      <c r="U6" s="474">
        <v>255</v>
      </c>
      <c r="V6" s="462">
        <f t="shared" si="0"/>
        <v>20</v>
      </c>
      <c r="W6" s="452">
        <f t="shared" si="1"/>
        <v>0</v>
      </c>
      <c r="X6" s="461">
        <f t="shared" si="2"/>
        <v>0</v>
      </c>
      <c r="Y6" s="479">
        <f t="shared" ref="Y6:Y34" si="3">SUM(W6:X6)</f>
        <v>0</v>
      </c>
      <c r="Z6" s="456">
        <f t="shared" ref="Z6:Z34" si="4">ROUND((U6+V6)-(W6+X6),0)</f>
        <v>275</v>
      </c>
    </row>
    <row r="7" spans="1:26" ht="13.5">
      <c r="A7" s="446"/>
      <c r="B7" s="457"/>
      <c r="C7" s="426"/>
      <c r="D7" s="458"/>
      <c r="E7" s="458"/>
      <c r="F7" s="458"/>
      <c r="G7" s="458"/>
      <c r="H7" s="458"/>
      <c r="I7" s="459"/>
      <c r="J7" s="457"/>
      <c r="K7" s="457">
        <v>10</v>
      </c>
      <c r="L7" s="460"/>
      <c r="M7" s="457"/>
      <c r="N7" s="460"/>
      <c r="O7" s="457"/>
      <c r="P7" s="457">
        <v>10</v>
      </c>
      <c r="Q7" s="460"/>
      <c r="R7" s="457"/>
      <c r="S7" s="460"/>
      <c r="T7" s="457"/>
      <c r="U7" s="474">
        <v>255</v>
      </c>
      <c r="V7" s="462">
        <f t="shared" si="0"/>
        <v>20</v>
      </c>
      <c r="W7" s="452">
        <f t="shared" si="1"/>
        <v>0</v>
      </c>
      <c r="X7" s="461">
        <f t="shared" si="2"/>
        <v>0</v>
      </c>
      <c r="Y7" s="479">
        <f t="shared" si="3"/>
        <v>0</v>
      </c>
      <c r="Z7" s="456">
        <f t="shared" si="4"/>
        <v>275</v>
      </c>
    </row>
    <row r="8" spans="1:26" ht="13.5">
      <c r="A8" s="446"/>
      <c r="B8" s="457"/>
      <c r="C8" s="426"/>
      <c r="D8" s="458"/>
      <c r="E8" s="458"/>
      <c r="F8" s="458"/>
      <c r="G8" s="458"/>
      <c r="H8" s="458"/>
      <c r="I8" s="459"/>
      <c r="J8" s="457"/>
      <c r="K8" s="457">
        <v>10</v>
      </c>
      <c r="L8" s="460"/>
      <c r="M8" s="457"/>
      <c r="N8" s="460"/>
      <c r="O8" s="457"/>
      <c r="P8" s="457">
        <v>10</v>
      </c>
      <c r="Q8" s="460"/>
      <c r="R8" s="457"/>
      <c r="S8" s="460"/>
      <c r="T8" s="457"/>
      <c r="U8" s="474">
        <v>255</v>
      </c>
      <c r="V8" s="462">
        <f t="shared" si="0"/>
        <v>20</v>
      </c>
      <c r="W8" s="452">
        <f t="shared" si="1"/>
        <v>0</v>
      </c>
      <c r="X8" s="461">
        <f t="shared" si="2"/>
        <v>0</v>
      </c>
      <c r="Y8" s="479">
        <f t="shared" si="3"/>
        <v>0</v>
      </c>
      <c r="Z8" s="456">
        <f t="shared" si="4"/>
        <v>275</v>
      </c>
    </row>
    <row r="9" spans="1:26" ht="13.5">
      <c r="A9" s="446"/>
      <c r="B9" s="457"/>
      <c r="C9" s="426"/>
      <c r="D9" s="458"/>
      <c r="E9" s="458"/>
      <c r="F9" s="458"/>
      <c r="G9" s="458"/>
      <c r="H9" s="458"/>
      <c r="I9" s="459"/>
      <c r="J9" s="457"/>
      <c r="K9" s="457">
        <v>10</v>
      </c>
      <c r="L9" s="460"/>
      <c r="M9" s="457"/>
      <c r="N9" s="460"/>
      <c r="O9" s="457"/>
      <c r="P9" s="457">
        <v>10</v>
      </c>
      <c r="Q9" s="460"/>
      <c r="R9" s="457"/>
      <c r="S9" s="460"/>
      <c r="T9" s="457"/>
      <c r="U9" s="474">
        <v>255</v>
      </c>
      <c r="V9" s="462">
        <f t="shared" si="0"/>
        <v>20</v>
      </c>
      <c r="W9" s="452">
        <f t="shared" si="1"/>
        <v>0</v>
      </c>
      <c r="X9" s="461">
        <f t="shared" si="2"/>
        <v>0</v>
      </c>
      <c r="Y9" s="479">
        <f t="shared" si="3"/>
        <v>0</v>
      </c>
      <c r="Z9" s="456">
        <f t="shared" si="4"/>
        <v>275</v>
      </c>
    </row>
    <row r="10" spans="1:26" ht="13.5">
      <c r="A10" s="446"/>
      <c r="B10" s="457"/>
      <c r="C10" s="426"/>
      <c r="D10" s="458"/>
      <c r="E10" s="458"/>
      <c r="F10" s="458"/>
      <c r="G10" s="458"/>
      <c r="H10" s="458"/>
      <c r="I10" s="459"/>
      <c r="J10" s="457"/>
      <c r="K10" s="457">
        <v>10</v>
      </c>
      <c r="L10" s="460"/>
      <c r="M10" s="457"/>
      <c r="N10" s="460"/>
      <c r="O10" s="457"/>
      <c r="P10" s="457">
        <v>10</v>
      </c>
      <c r="Q10" s="460"/>
      <c r="R10" s="457"/>
      <c r="S10" s="460"/>
      <c r="T10" s="457"/>
      <c r="U10" s="474">
        <v>255</v>
      </c>
      <c r="V10" s="462">
        <f t="shared" si="0"/>
        <v>20</v>
      </c>
      <c r="W10" s="452">
        <f t="shared" si="1"/>
        <v>0</v>
      </c>
      <c r="X10" s="461">
        <f t="shared" si="2"/>
        <v>0</v>
      </c>
      <c r="Y10" s="479">
        <f t="shared" si="3"/>
        <v>0</v>
      </c>
      <c r="Z10" s="456">
        <f t="shared" si="4"/>
        <v>275</v>
      </c>
    </row>
    <row r="11" spans="1:26" ht="13.5">
      <c r="A11" s="446"/>
      <c r="B11" s="457"/>
      <c r="C11" s="426"/>
      <c r="D11" s="458"/>
      <c r="E11" s="458"/>
      <c r="F11" s="458"/>
      <c r="G11" s="458"/>
      <c r="H11" s="458"/>
      <c r="I11" s="459"/>
      <c r="J11" s="457"/>
      <c r="K11" s="457">
        <v>10</v>
      </c>
      <c r="L11" s="460"/>
      <c r="M11" s="457"/>
      <c r="N11" s="460"/>
      <c r="O11" s="457"/>
      <c r="P11" s="457">
        <v>10</v>
      </c>
      <c r="Q11" s="460"/>
      <c r="R11" s="457"/>
      <c r="S11" s="460"/>
      <c r="T11" s="457"/>
      <c r="U11" s="474">
        <v>255</v>
      </c>
      <c r="V11" s="462">
        <f t="shared" si="0"/>
        <v>20</v>
      </c>
      <c r="W11" s="452">
        <f t="shared" si="1"/>
        <v>0</v>
      </c>
      <c r="X11" s="461">
        <f t="shared" si="2"/>
        <v>0</v>
      </c>
      <c r="Y11" s="479">
        <f t="shared" si="3"/>
        <v>0</v>
      </c>
      <c r="Z11" s="456">
        <f t="shared" si="4"/>
        <v>275</v>
      </c>
    </row>
    <row r="12" spans="1:26" ht="13.5">
      <c r="A12" s="446"/>
      <c r="B12" s="457"/>
      <c r="C12" s="426"/>
      <c r="D12" s="458"/>
      <c r="E12" s="458"/>
      <c r="F12" s="458"/>
      <c r="G12" s="458"/>
      <c r="H12" s="458"/>
      <c r="I12" s="459"/>
      <c r="J12" s="457"/>
      <c r="K12" s="457">
        <v>10</v>
      </c>
      <c r="L12" s="460"/>
      <c r="M12" s="457"/>
      <c r="N12" s="460"/>
      <c r="O12" s="457"/>
      <c r="P12" s="457">
        <v>10</v>
      </c>
      <c r="Q12" s="460"/>
      <c r="R12" s="457"/>
      <c r="S12" s="460"/>
      <c r="T12" s="457"/>
      <c r="U12" s="474">
        <v>255</v>
      </c>
      <c r="V12" s="462">
        <f t="shared" si="0"/>
        <v>20</v>
      </c>
      <c r="W12" s="452">
        <f t="shared" si="1"/>
        <v>0</v>
      </c>
      <c r="X12" s="461">
        <f t="shared" si="2"/>
        <v>0</v>
      </c>
      <c r="Y12" s="479">
        <f t="shared" si="3"/>
        <v>0</v>
      </c>
      <c r="Z12" s="456">
        <f t="shared" si="4"/>
        <v>275</v>
      </c>
    </row>
    <row r="13" spans="1:26" ht="13.5">
      <c r="A13" s="446"/>
      <c r="B13" s="457"/>
      <c r="C13" s="426"/>
      <c r="D13" s="458"/>
      <c r="E13" s="458"/>
      <c r="F13" s="458"/>
      <c r="G13" s="458"/>
      <c r="H13" s="458"/>
      <c r="I13" s="459"/>
      <c r="J13" s="457"/>
      <c r="K13" s="457">
        <v>10</v>
      </c>
      <c r="L13" s="460"/>
      <c r="M13" s="457"/>
      <c r="N13" s="460"/>
      <c r="O13" s="457"/>
      <c r="P13" s="457">
        <v>10</v>
      </c>
      <c r="Q13" s="460"/>
      <c r="R13" s="457"/>
      <c r="S13" s="460"/>
      <c r="T13" s="457"/>
      <c r="U13" s="474">
        <v>255</v>
      </c>
      <c r="V13" s="462">
        <f t="shared" si="0"/>
        <v>20</v>
      </c>
      <c r="W13" s="452">
        <f t="shared" si="1"/>
        <v>0</v>
      </c>
      <c r="X13" s="461">
        <f t="shared" si="2"/>
        <v>0</v>
      </c>
      <c r="Y13" s="479">
        <f t="shared" si="3"/>
        <v>0</v>
      </c>
      <c r="Z13" s="456">
        <f t="shared" si="4"/>
        <v>275</v>
      </c>
    </row>
    <row r="14" spans="1:26" ht="13.5">
      <c r="A14" s="446"/>
      <c r="B14" s="457"/>
      <c r="C14" s="426"/>
      <c r="D14" s="458"/>
      <c r="E14" s="458"/>
      <c r="F14" s="458"/>
      <c r="G14" s="458"/>
      <c r="H14" s="458"/>
      <c r="I14" s="459"/>
      <c r="J14" s="457"/>
      <c r="K14" s="457">
        <v>10</v>
      </c>
      <c r="L14" s="460"/>
      <c r="M14" s="457"/>
      <c r="N14" s="460"/>
      <c r="O14" s="457"/>
      <c r="P14" s="457">
        <v>10</v>
      </c>
      <c r="Q14" s="460"/>
      <c r="R14" s="457"/>
      <c r="S14" s="460"/>
      <c r="T14" s="457"/>
      <c r="U14" s="474">
        <v>255</v>
      </c>
      <c r="V14" s="462">
        <f t="shared" si="0"/>
        <v>20</v>
      </c>
      <c r="W14" s="452">
        <f t="shared" si="1"/>
        <v>0</v>
      </c>
      <c r="X14" s="461">
        <f t="shared" si="2"/>
        <v>0</v>
      </c>
      <c r="Y14" s="479">
        <f t="shared" si="3"/>
        <v>0</v>
      </c>
      <c r="Z14" s="456">
        <f t="shared" si="4"/>
        <v>275</v>
      </c>
    </row>
    <row r="15" spans="1:26" ht="13.5">
      <c r="A15" s="446"/>
      <c r="B15" s="457"/>
      <c r="C15" s="426"/>
      <c r="D15" s="458"/>
      <c r="E15" s="458"/>
      <c r="F15" s="458"/>
      <c r="G15" s="458"/>
      <c r="H15" s="458"/>
      <c r="I15" s="459"/>
      <c r="J15" s="457"/>
      <c r="K15" s="457">
        <v>10</v>
      </c>
      <c r="L15" s="460"/>
      <c r="M15" s="457"/>
      <c r="N15" s="460"/>
      <c r="O15" s="457"/>
      <c r="P15" s="457">
        <v>10</v>
      </c>
      <c r="Q15" s="460"/>
      <c r="R15" s="457"/>
      <c r="S15" s="460"/>
      <c r="T15" s="457"/>
      <c r="U15" s="474">
        <v>255</v>
      </c>
      <c r="V15" s="462">
        <f t="shared" si="0"/>
        <v>20</v>
      </c>
      <c r="W15" s="452">
        <f t="shared" si="1"/>
        <v>0</v>
      </c>
      <c r="X15" s="461">
        <f t="shared" si="2"/>
        <v>0</v>
      </c>
      <c r="Y15" s="479">
        <f t="shared" si="3"/>
        <v>0</v>
      </c>
      <c r="Z15" s="456">
        <f t="shared" si="4"/>
        <v>275</v>
      </c>
    </row>
    <row r="16" spans="1:26" ht="13.5">
      <c r="A16" s="446"/>
      <c r="B16" s="457"/>
      <c r="C16" s="426"/>
      <c r="D16" s="458"/>
      <c r="E16" s="458"/>
      <c r="F16" s="458"/>
      <c r="G16" s="458"/>
      <c r="H16" s="458"/>
      <c r="I16" s="459"/>
      <c r="J16" s="457"/>
      <c r="K16" s="457">
        <v>10</v>
      </c>
      <c r="L16" s="460"/>
      <c r="M16" s="457"/>
      <c r="N16" s="460"/>
      <c r="O16" s="457"/>
      <c r="P16" s="457">
        <v>10</v>
      </c>
      <c r="Q16" s="460"/>
      <c r="R16" s="457"/>
      <c r="S16" s="460"/>
      <c r="T16" s="457"/>
      <c r="U16" s="474">
        <v>255</v>
      </c>
      <c r="V16" s="462">
        <f t="shared" si="0"/>
        <v>20</v>
      </c>
      <c r="W16" s="452">
        <f t="shared" si="1"/>
        <v>0</v>
      </c>
      <c r="X16" s="461">
        <f t="shared" si="2"/>
        <v>0</v>
      </c>
      <c r="Y16" s="479">
        <f t="shared" si="3"/>
        <v>0</v>
      </c>
      <c r="Z16" s="456">
        <f t="shared" si="4"/>
        <v>275</v>
      </c>
    </row>
    <row r="17" spans="1:26" ht="13.5">
      <c r="A17" s="446"/>
      <c r="B17" s="457"/>
      <c r="C17" s="426"/>
      <c r="D17" s="458"/>
      <c r="E17" s="458"/>
      <c r="F17" s="458"/>
      <c r="G17" s="458"/>
      <c r="H17" s="458"/>
      <c r="I17" s="459"/>
      <c r="J17" s="457"/>
      <c r="K17" s="457">
        <v>10</v>
      </c>
      <c r="L17" s="460"/>
      <c r="M17" s="457"/>
      <c r="N17" s="460"/>
      <c r="O17" s="457"/>
      <c r="P17" s="457">
        <v>10</v>
      </c>
      <c r="Q17" s="460"/>
      <c r="R17" s="457"/>
      <c r="S17" s="460"/>
      <c r="T17" s="457"/>
      <c r="U17" s="474">
        <v>255</v>
      </c>
      <c r="V17" s="462">
        <f t="shared" si="0"/>
        <v>20</v>
      </c>
      <c r="W17" s="452">
        <f t="shared" si="1"/>
        <v>0</v>
      </c>
      <c r="X17" s="461">
        <f t="shared" si="2"/>
        <v>0</v>
      </c>
      <c r="Y17" s="479">
        <f t="shared" si="3"/>
        <v>0</v>
      </c>
      <c r="Z17" s="456">
        <f t="shared" si="4"/>
        <v>275</v>
      </c>
    </row>
    <row r="18" spans="1:26" ht="13.5">
      <c r="A18" s="446"/>
      <c r="B18" s="457"/>
      <c r="C18" s="426"/>
      <c r="D18" s="458"/>
      <c r="E18" s="458"/>
      <c r="F18" s="458"/>
      <c r="G18" s="458"/>
      <c r="H18" s="458"/>
      <c r="I18" s="459"/>
      <c r="J18" s="457"/>
      <c r="K18" s="457">
        <v>10</v>
      </c>
      <c r="L18" s="460"/>
      <c r="M18" s="457"/>
      <c r="N18" s="460"/>
      <c r="O18" s="457"/>
      <c r="P18" s="457">
        <v>10</v>
      </c>
      <c r="Q18" s="460"/>
      <c r="R18" s="457"/>
      <c r="S18" s="460"/>
      <c r="T18" s="457"/>
      <c r="U18" s="474">
        <v>255</v>
      </c>
      <c r="V18" s="462">
        <f t="shared" si="0"/>
        <v>20</v>
      </c>
      <c r="W18" s="452">
        <f t="shared" si="1"/>
        <v>0</v>
      </c>
      <c r="X18" s="461">
        <f t="shared" si="2"/>
        <v>0</v>
      </c>
      <c r="Y18" s="479">
        <f t="shared" si="3"/>
        <v>0</v>
      </c>
      <c r="Z18" s="456">
        <f t="shared" si="4"/>
        <v>275</v>
      </c>
    </row>
    <row r="19" spans="1:26" ht="13.5">
      <c r="A19" s="446"/>
      <c r="B19" s="457"/>
      <c r="C19" s="426"/>
      <c r="D19" s="458"/>
      <c r="E19" s="458"/>
      <c r="F19" s="458"/>
      <c r="G19" s="458"/>
      <c r="H19" s="458"/>
      <c r="I19" s="459"/>
      <c r="J19" s="457"/>
      <c r="K19" s="457">
        <v>10</v>
      </c>
      <c r="L19" s="460"/>
      <c r="M19" s="457"/>
      <c r="N19" s="460"/>
      <c r="O19" s="457"/>
      <c r="P19" s="457">
        <v>10</v>
      </c>
      <c r="Q19" s="460"/>
      <c r="R19" s="457"/>
      <c r="S19" s="460"/>
      <c r="T19" s="457"/>
      <c r="U19" s="474">
        <v>255</v>
      </c>
      <c r="V19" s="462">
        <f t="shared" si="0"/>
        <v>20</v>
      </c>
      <c r="W19" s="452">
        <f t="shared" si="1"/>
        <v>0</v>
      </c>
      <c r="X19" s="461">
        <f t="shared" si="2"/>
        <v>0</v>
      </c>
      <c r="Y19" s="479">
        <f t="shared" si="3"/>
        <v>0</v>
      </c>
      <c r="Z19" s="456">
        <f t="shared" si="4"/>
        <v>275</v>
      </c>
    </row>
    <row r="20" spans="1:26" ht="13.5">
      <c r="A20" s="446"/>
      <c r="B20" s="457"/>
      <c r="C20" s="426"/>
      <c r="D20" s="458"/>
      <c r="E20" s="458"/>
      <c r="F20" s="458"/>
      <c r="G20" s="458"/>
      <c r="H20" s="458"/>
      <c r="I20" s="459"/>
      <c r="J20" s="457"/>
      <c r="K20" s="457">
        <v>10</v>
      </c>
      <c r="L20" s="460"/>
      <c r="M20" s="457"/>
      <c r="N20" s="460"/>
      <c r="O20" s="457"/>
      <c r="P20" s="457">
        <v>10</v>
      </c>
      <c r="Q20" s="460"/>
      <c r="R20" s="457"/>
      <c r="S20" s="460"/>
      <c r="T20" s="457"/>
      <c r="U20" s="474">
        <v>255</v>
      </c>
      <c r="V20" s="462">
        <f t="shared" si="0"/>
        <v>20</v>
      </c>
      <c r="W20" s="452">
        <f t="shared" si="1"/>
        <v>0</v>
      </c>
      <c r="X20" s="461">
        <f t="shared" si="2"/>
        <v>0</v>
      </c>
      <c r="Y20" s="479">
        <f t="shared" si="3"/>
        <v>0</v>
      </c>
      <c r="Z20" s="456">
        <f t="shared" si="4"/>
        <v>275</v>
      </c>
    </row>
    <row r="21" spans="1:26" ht="13.5">
      <c r="A21" s="446"/>
      <c r="B21" s="457"/>
      <c r="C21" s="426"/>
      <c r="D21" s="458"/>
      <c r="E21" s="458"/>
      <c r="F21" s="458"/>
      <c r="G21" s="458"/>
      <c r="H21" s="458"/>
      <c r="I21" s="459"/>
      <c r="J21" s="457"/>
      <c r="K21" s="457">
        <v>10</v>
      </c>
      <c r="L21" s="460"/>
      <c r="M21" s="457"/>
      <c r="N21" s="460"/>
      <c r="O21" s="457"/>
      <c r="P21" s="457">
        <v>10</v>
      </c>
      <c r="Q21" s="460"/>
      <c r="R21" s="457"/>
      <c r="S21" s="460"/>
      <c r="T21" s="457"/>
      <c r="U21" s="474">
        <v>255</v>
      </c>
      <c r="V21" s="462">
        <f t="shared" si="0"/>
        <v>20</v>
      </c>
      <c r="W21" s="452">
        <f t="shared" si="1"/>
        <v>0</v>
      </c>
      <c r="X21" s="461">
        <f t="shared" si="2"/>
        <v>0</v>
      </c>
      <c r="Y21" s="479">
        <f t="shared" si="3"/>
        <v>0</v>
      </c>
      <c r="Z21" s="456">
        <f t="shared" si="4"/>
        <v>275</v>
      </c>
    </row>
    <row r="22" spans="1:26" ht="13.5">
      <c r="A22" s="446"/>
      <c r="B22" s="457"/>
      <c r="C22" s="426"/>
      <c r="D22" s="458"/>
      <c r="E22" s="458"/>
      <c r="F22" s="458"/>
      <c r="G22" s="458"/>
      <c r="H22" s="458"/>
      <c r="I22" s="459"/>
      <c r="J22" s="457"/>
      <c r="K22" s="457">
        <v>10</v>
      </c>
      <c r="L22" s="460"/>
      <c r="M22" s="457"/>
      <c r="N22" s="460"/>
      <c r="O22" s="457"/>
      <c r="P22" s="457">
        <v>10</v>
      </c>
      <c r="Q22" s="460"/>
      <c r="R22" s="457"/>
      <c r="S22" s="460"/>
      <c r="T22" s="457"/>
      <c r="U22" s="474">
        <v>255</v>
      </c>
      <c r="V22" s="462">
        <f t="shared" si="0"/>
        <v>20</v>
      </c>
      <c r="W22" s="452">
        <f t="shared" si="1"/>
        <v>0</v>
      </c>
      <c r="X22" s="461">
        <f t="shared" si="2"/>
        <v>0</v>
      </c>
      <c r="Y22" s="479">
        <f t="shared" si="3"/>
        <v>0</v>
      </c>
      <c r="Z22" s="456">
        <f t="shared" si="4"/>
        <v>275</v>
      </c>
    </row>
    <row r="23" spans="1:26" ht="13.5">
      <c r="A23" s="446"/>
      <c r="B23" s="457"/>
      <c r="C23" s="426"/>
      <c r="D23" s="458"/>
      <c r="E23" s="458"/>
      <c r="F23" s="458"/>
      <c r="G23" s="458"/>
      <c r="H23" s="458"/>
      <c r="I23" s="459"/>
      <c r="J23" s="457"/>
      <c r="K23" s="457">
        <v>10</v>
      </c>
      <c r="L23" s="460"/>
      <c r="M23" s="457"/>
      <c r="N23" s="460"/>
      <c r="O23" s="457"/>
      <c r="P23" s="457">
        <v>10</v>
      </c>
      <c r="Q23" s="460"/>
      <c r="R23" s="457"/>
      <c r="S23" s="460"/>
      <c r="T23" s="457"/>
      <c r="U23" s="474">
        <v>255</v>
      </c>
      <c r="V23" s="462">
        <f t="shared" si="0"/>
        <v>20</v>
      </c>
      <c r="W23" s="452">
        <f t="shared" si="1"/>
        <v>0</v>
      </c>
      <c r="X23" s="461">
        <f t="shared" si="2"/>
        <v>0</v>
      </c>
      <c r="Y23" s="479">
        <f t="shared" si="3"/>
        <v>0</v>
      </c>
      <c r="Z23" s="456">
        <f t="shared" si="4"/>
        <v>275</v>
      </c>
    </row>
    <row r="24" spans="1:26" ht="13.5">
      <c r="A24" s="446"/>
      <c r="B24" s="457"/>
      <c r="C24" s="426"/>
      <c r="D24" s="458"/>
      <c r="E24" s="458"/>
      <c r="F24" s="458"/>
      <c r="G24" s="458"/>
      <c r="H24" s="458"/>
      <c r="I24" s="459"/>
      <c r="J24" s="457"/>
      <c r="K24" s="457">
        <v>10</v>
      </c>
      <c r="L24" s="460"/>
      <c r="M24" s="457"/>
      <c r="N24" s="460"/>
      <c r="O24" s="457"/>
      <c r="P24" s="457">
        <v>10</v>
      </c>
      <c r="Q24" s="460"/>
      <c r="R24" s="457"/>
      <c r="S24" s="460"/>
      <c r="T24" s="457"/>
      <c r="U24" s="474">
        <v>255</v>
      </c>
      <c r="V24" s="462">
        <f t="shared" si="0"/>
        <v>20</v>
      </c>
      <c r="W24" s="452">
        <f t="shared" si="1"/>
        <v>0</v>
      </c>
      <c r="X24" s="461">
        <f t="shared" si="2"/>
        <v>0</v>
      </c>
      <c r="Y24" s="479">
        <f t="shared" si="3"/>
        <v>0</v>
      </c>
      <c r="Z24" s="456">
        <f t="shared" si="4"/>
        <v>275</v>
      </c>
    </row>
    <row r="25" spans="1:26" ht="13.5">
      <c r="A25" s="446"/>
      <c r="B25" s="457"/>
      <c r="C25" s="426"/>
      <c r="D25" s="458"/>
      <c r="E25" s="458"/>
      <c r="F25" s="458"/>
      <c r="G25" s="458"/>
      <c r="H25" s="458"/>
      <c r="I25" s="459"/>
      <c r="J25" s="457"/>
      <c r="K25" s="457">
        <v>10</v>
      </c>
      <c r="L25" s="460"/>
      <c r="M25" s="457"/>
      <c r="N25" s="460"/>
      <c r="O25" s="457"/>
      <c r="P25" s="457">
        <v>10</v>
      </c>
      <c r="Q25" s="460"/>
      <c r="R25" s="457"/>
      <c r="S25" s="460"/>
      <c r="T25" s="457"/>
      <c r="U25" s="474">
        <v>255</v>
      </c>
      <c r="V25" s="462">
        <f t="shared" si="0"/>
        <v>20</v>
      </c>
      <c r="W25" s="452">
        <f t="shared" si="1"/>
        <v>0</v>
      </c>
      <c r="X25" s="461">
        <f t="shared" si="2"/>
        <v>0</v>
      </c>
      <c r="Y25" s="479">
        <f t="shared" si="3"/>
        <v>0</v>
      </c>
      <c r="Z25" s="456">
        <f t="shared" si="4"/>
        <v>275</v>
      </c>
    </row>
    <row r="26" spans="1:26" ht="13.5">
      <c r="A26" s="446"/>
      <c r="B26" s="457"/>
      <c r="C26" s="426"/>
      <c r="D26" s="458"/>
      <c r="E26" s="458"/>
      <c r="F26" s="458"/>
      <c r="G26" s="458"/>
      <c r="H26" s="458"/>
      <c r="I26" s="459"/>
      <c r="J26" s="457"/>
      <c r="K26" s="457">
        <v>10</v>
      </c>
      <c r="L26" s="460"/>
      <c r="M26" s="457"/>
      <c r="N26" s="460"/>
      <c r="O26" s="457"/>
      <c r="P26" s="457">
        <v>10</v>
      </c>
      <c r="Q26" s="460"/>
      <c r="R26" s="457"/>
      <c r="S26" s="460"/>
      <c r="T26" s="457"/>
      <c r="U26" s="474">
        <v>255</v>
      </c>
      <c r="V26" s="462">
        <f t="shared" si="0"/>
        <v>20</v>
      </c>
      <c r="W26" s="452">
        <f t="shared" si="1"/>
        <v>0</v>
      </c>
      <c r="X26" s="461">
        <f t="shared" si="2"/>
        <v>0</v>
      </c>
      <c r="Y26" s="479">
        <f t="shared" si="3"/>
        <v>0</v>
      </c>
      <c r="Z26" s="456">
        <f t="shared" si="4"/>
        <v>275</v>
      </c>
    </row>
    <row r="27" spans="1:26" ht="13.5">
      <c r="A27" s="446"/>
      <c r="B27" s="457"/>
      <c r="C27" s="426"/>
      <c r="D27" s="458"/>
      <c r="E27" s="458"/>
      <c r="F27" s="458"/>
      <c r="G27" s="458"/>
      <c r="H27" s="458"/>
      <c r="I27" s="459"/>
      <c r="J27" s="457"/>
      <c r="K27" s="457">
        <v>10</v>
      </c>
      <c r="L27" s="460"/>
      <c r="M27" s="457"/>
      <c r="N27" s="460"/>
      <c r="O27" s="457"/>
      <c r="P27" s="457">
        <v>10</v>
      </c>
      <c r="Q27" s="460"/>
      <c r="R27" s="457"/>
      <c r="S27" s="460"/>
      <c r="T27" s="457"/>
      <c r="U27" s="474">
        <v>255</v>
      </c>
      <c r="V27" s="462">
        <f t="shared" si="0"/>
        <v>20</v>
      </c>
      <c r="W27" s="452">
        <f t="shared" si="1"/>
        <v>0</v>
      </c>
      <c r="X27" s="461">
        <f t="shared" si="2"/>
        <v>0</v>
      </c>
      <c r="Y27" s="479">
        <f t="shared" si="3"/>
        <v>0</v>
      </c>
      <c r="Z27" s="456">
        <f t="shared" si="4"/>
        <v>275</v>
      </c>
    </row>
    <row r="28" spans="1:26" ht="13.5">
      <c r="A28" s="446"/>
      <c r="B28" s="457"/>
      <c r="C28" s="426"/>
      <c r="D28" s="458"/>
      <c r="E28" s="458"/>
      <c r="F28" s="458"/>
      <c r="G28" s="458"/>
      <c r="H28" s="463"/>
      <c r="I28" s="460"/>
      <c r="J28" s="457"/>
      <c r="K28" s="457">
        <v>10</v>
      </c>
      <c r="L28" s="460"/>
      <c r="M28" s="457"/>
      <c r="N28" s="460"/>
      <c r="O28" s="457"/>
      <c r="P28" s="457">
        <v>10</v>
      </c>
      <c r="Q28" s="460"/>
      <c r="R28" s="457"/>
      <c r="S28" s="460"/>
      <c r="T28" s="457"/>
      <c r="U28" s="474">
        <v>255</v>
      </c>
      <c r="V28" s="462">
        <f t="shared" si="0"/>
        <v>20</v>
      </c>
      <c r="W28" s="452">
        <f t="shared" si="1"/>
        <v>0</v>
      </c>
      <c r="X28" s="461">
        <f t="shared" si="2"/>
        <v>0</v>
      </c>
      <c r="Y28" s="479">
        <f t="shared" si="3"/>
        <v>0</v>
      </c>
      <c r="Z28" s="456">
        <f t="shared" si="4"/>
        <v>275</v>
      </c>
    </row>
    <row r="29" spans="1:26" ht="13.5">
      <c r="A29" s="446"/>
      <c r="B29" s="457"/>
      <c r="C29" s="426"/>
      <c r="D29" s="458"/>
      <c r="E29" s="458"/>
      <c r="F29" s="458"/>
      <c r="G29" s="458"/>
      <c r="H29" s="463"/>
      <c r="I29" s="460"/>
      <c r="J29" s="457"/>
      <c r="K29" s="457">
        <v>10</v>
      </c>
      <c r="L29" s="460"/>
      <c r="M29" s="457"/>
      <c r="N29" s="460"/>
      <c r="O29" s="457"/>
      <c r="P29" s="457">
        <v>10</v>
      </c>
      <c r="Q29" s="460"/>
      <c r="R29" s="457"/>
      <c r="S29" s="460"/>
      <c r="T29" s="457"/>
      <c r="U29" s="474">
        <v>255</v>
      </c>
      <c r="V29" s="462">
        <f t="shared" si="0"/>
        <v>20</v>
      </c>
      <c r="W29" s="452">
        <f t="shared" si="1"/>
        <v>0</v>
      </c>
      <c r="X29" s="461">
        <f t="shared" si="2"/>
        <v>0</v>
      </c>
      <c r="Y29" s="479">
        <f t="shared" si="3"/>
        <v>0</v>
      </c>
      <c r="Z29" s="456">
        <f t="shared" si="4"/>
        <v>275</v>
      </c>
    </row>
    <row r="30" spans="1:26" ht="13.5">
      <c r="A30" s="446"/>
      <c r="B30" s="457"/>
      <c r="C30" s="426"/>
      <c r="D30" s="458"/>
      <c r="E30" s="458"/>
      <c r="F30" s="458"/>
      <c r="G30" s="458"/>
      <c r="H30" s="463"/>
      <c r="I30" s="460"/>
      <c r="J30" s="457"/>
      <c r="K30" s="457">
        <v>10</v>
      </c>
      <c r="L30" s="460"/>
      <c r="M30" s="457"/>
      <c r="N30" s="460"/>
      <c r="O30" s="457"/>
      <c r="P30" s="457">
        <v>10</v>
      </c>
      <c r="Q30" s="460"/>
      <c r="R30" s="457"/>
      <c r="S30" s="460"/>
      <c r="T30" s="457"/>
      <c r="U30" s="474">
        <v>255</v>
      </c>
      <c r="V30" s="462">
        <f t="shared" si="0"/>
        <v>20</v>
      </c>
      <c r="W30" s="452">
        <f t="shared" si="1"/>
        <v>0</v>
      </c>
      <c r="X30" s="461">
        <f t="shared" si="2"/>
        <v>0</v>
      </c>
      <c r="Y30" s="479">
        <f t="shared" si="3"/>
        <v>0</v>
      </c>
      <c r="Z30" s="456">
        <f t="shared" si="4"/>
        <v>275</v>
      </c>
    </row>
    <row r="31" spans="1:26" ht="13.5">
      <c r="A31" s="446"/>
      <c r="B31" s="457"/>
      <c r="C31" s="426"/>
      <c r="D31" s="458"/>
      <c r="E31" s="458"/>
      <c r="F31" s="458"/>
      <c r="G31" s="458"/>
      <c r="H31" s="463"/>
      <c r="I31" s="460"/>
      <c r="J31" s="457"/>
      <c r="K31" s="457">
        <v>10</v>
      </c>
      <c r="L31" s="460"/>
      <c r="M31" s="457"/>
      <c r="N31" s="460"/>
      <c r="O31" s="457"/>
      <c r="P31" s="457">
        <v>10</v>
      </c>
      <c r="Q31" s="460"/>
      <c r="R31" s="457"/>
      <c r="S31" s="460"/>
      <c r="T31" s="457"/>
      <c r="U31" s="474">
        <v>255</v>
      </c>
      <c r="V31" s="462">
        <f t="shared" si="0"/>
        <v>20</v>
      </c>
      <c r="W31" s="452">
        <f t="shared" si="1"/>
        <v>0</v>
      </c>
      <c r="X31" s="461">
        <f t="shared" si="2"/>
        <v>0</v>
      </c>
      <c r="Y31" s="479">
        <f t="shared" si="3"/>
        <v>0</v>
      </c>
      <c r="Z31" s="456">
        <f t="shared" si="4"/>
        <v>275</v>
      </c>
    </row>
    <row r="32" spans="1:26" ht="13.5">
      <c r="A32" s="446"/>
      <c r="B32" s="457"/>
      <c r="C32" s="426"/>
      <c r="D32" s="458"/>
      <c r="E32" s="458"/>
      <c r="F32" s="458"/>
      <c r="G32" s="458"/>
      <c r="H32" s="463"/>
      <c r="I32" s="460"/>
      <c r="J32" s="457"/>
      <c r="K32" s="457">
        <v>10</v>
      </c>
      <c r="L32" s="460"/>
      <c r="M32" s="457"/>
      <c r="N32" s="460"/>
      <c r="O32" s="457"/>
      <c r="P32" s="457">
        <v>10</v>
      </c>
      <c r="Q32" s="460"/>
      <c r="R32" s="457"/>
      <c r="S32" s="460"/>
      <c r="T32" s="457"/>
      <c r="U32" s="474">
        <v>255</v>
      </c>
      <c r="V32" s="462">
        <f t="shared" si="0"/>
        <v>20</v>
      </c>
      <c r="W32" s="452">
        <f t="shared" si="1"/>
        <v>0</v>
      </c>
      <c r="X32" s="461">
        <f t="shared" si="2"/>
        <v>0</v>
      </c>
      <c r="Y32" s="479">
        <f t="shared" si="3"/>
        <v>0</v>
      </c>
      <c r="Z32" s="456">
        <f t="shared" si="4"/>
        <v>275</v>
      </c>
    </row>
    <row r="33" spans="1:26" ht="13.5">
      <c r="A33" s="446"/>
      <c r="B33" s="457"/>
      <c r="C33" s="426"/>
      <c r="D33" s="458"/>
      <c r="E33" s="458"/>
      <c r="F33" s="458"/>
      <c r="G33" s="458"/>
      <c r="H33" s="463"/>
      <c r="I33" s="460"/>
      <c r="J33" s="457"/>
      <c r="K33" s="457">
        <v>10</v>
      </c>
      <c r="L33" s="460"/>
      <c r="M33" s="457"/>
      <c r="N33" s="460"/>
      <c r="O33" s="457"/>
      <c r="P33" s="457">
        <v>10</v>
      </c>
      <c r="Q33" s="460"/>
      <c r="R33" s="457"/>
      <c r="S33" s="460"/>
      <c r="T33" s="457"/>
      <c r="U33" s="474">
        <v>255</v>
      </c>
      <c r="V33" s="462">
        <f t="shared" si="0"/>
        <v>20</v>
      </c>
      <c r="W33" s="452">
        <f t="shared" si="1"/>
        <v>0</v>
      </c>
      <c r="X33" s="461">
        <f t="shared" si="2"/>
        <v>0</v>
      </c>
      <c r="Y33" s="479">
        <f t="shared" si="3"/>
        <v>0</v>
      </c>
      <c r="Z33" s="456">
        <f t="shared" si="4"/>
        <v>275</v>
      </c>
    </row>
    <row r="34" spans="1:26" ht="13.5">
      <c r="A34" s="464"/>
      <c r="B34" s="465"/>
      <c r="C34" s="427"/>
      <c r="D34" s="466"/>
      <c r="E34" s="466"/>
      <c r="F34" s="466"/>
      <c r="G34" s="466"/>
      <c r="H34" s="467"/>
      <c r="I34" s="468"/>
      <c r="J34" s="465"/>
      <c r="K34" s="465">
        <v>10</v>
      </c>
      <c r="L34" s="468"/>
      <c r="M34" s="465"/>
      <c r="N34" s="468"/>
      <c r="O34" s="465"/>
      <c r="P34" s="465">
        <v>10</v>
      </c>
      <c r="Q34" s="468"/>
      <c r="R34" s="465"/>
      <c r="S34" s="468"/>
      <c r="T34" s="465"/>
      <c r="U34" s="475">
        <v>255</v>
      </c>
      <c r="V34" s="470">
        <f t="shared" si="0"/>
        <v>20</v>
      </c>
      <c r="W34" s="471">
        <f t="shared" si="1"/>
        <v>0</v>
      </c>
      <c r="X34" s="469">
        <f t="shared" si="2"/>
        <v>0</v>
      </c>
      <c r="Y34" s="481">
        <f t="shared" si="3"/>
        <v>0</v>
      </c>
      <c r="Z34" s="472">
        <f t="shared" si="4"/>
        <v>275</v>
      </c>
    </row>
  </sheetData>
  <mergeCells count="3">
    <mergeCell ref="A3:H3"/>
    <mergeCell ref="I3:T3"/>
    <mergeCell ref="U3:Z3"/>
  </mergeCells>
  <phoneticPr fontId="24" type="noConversion"/>
  <printOptions horizontalCentered="1"/>
  <pageMargins left="0.19685039370078741" right="0.19685039370078741" top="0.98425196850393704" bottom="0.98425196850393704" header="0.51181102362204722" footer="0.51181102362204722"/>
  <pageSetup paperSize="9" scale="87" orientation="landscape" horizontalDpi="300" verticalDpi="300" r:id="rId1"/>
  <headerFooter alignWithMargins="0">
    <oddFooter>&amp;L&amp;8Vorlage: Sören Marquardt HSVRM, Dateiversion 2014
Druck: &amp;D, &amp;T Uhr.&amp;C&amp;8Datei: &amp;F
Blatt: &amp;A&amp;R&amp;8Seite:
&amp;P/&amp;N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9"/>
  <sheetViews>
    <sheetView workbookViewId="0">
      <pane ySplit="4" topLeftCell="A5" activePane="bottomLeft" state="frozen"/>
      <selection sqref="A1:H1"/>
      <selection pane="bottomLeft" activeCell="A5" sqref="A5"/>
    </sheetView>
  </sheetViews>
  <sheetFormatPr baseColWidth="10" defaultRowHeight="11.25"/>
  <cols>
    <col min="1" max="1" width="5" style="49" bestFit="1" customWidth="1"/>
    <col min="2" max="2" width="5.42578125" style="49" bestFit="1" customWidth="1"/>
    <col min="3" max="3" width="6.85546875" style="50" bestFit="1" customWidth="1"/>
    <col min="4" max="4" width="5.140625" style="50" bestFit="1" customWidth="1"/>
    <col min="5" max="6" width="10.7109375" style="51" customWidth="1"/>
    <col min="7" max="7" width="25.7109375" style="51" customWidth="1"/>
    <col min="8" max="8" width="7.7109375" style="51" bestFit="1" customWidth="1"/>
    <col min="9" max="9" width="15.7109375" style="51" customWidth="1"/>
    <col min="10" max="10" width="5.7109375" style="196" customWidth="1"/>
    <col min="11" max="11" width="5.7109375" style="173" customWidth="1"/>
    <col min="12" max="12" width="5.7109375" style="196" customWidth="1"/>
    <col min="13" max="13" width="5.7109375" style="173" customWidth="1"/>
    <col min="14" max="14" width="7.7109375" style="173" customWidth="1"/>
    <col min="15" max="15" width="7.7109375" style="173" hidden="1" customWidth="1"/>
    <col min="16" max="16384" width="11.42578125" style="3"/>
  </cols>
  <sheetData>
    <row r="1" spans="1:15" ht="12.75">
      <c r="A1" s="213" t="str">
        <f>Stammdaten!A20</f>
        <v>Kreismeisterschaft im Turnierhundsport  (HSV Betziesdorf / HSVRM / Kreisgruppe 2) am: 07.05.2017</v>
      </c>
      <c r="D1" s="51"/>
      <c r="I1" s="49"/>
      <c r="J1" s="177"/>
      <c r="L1" s="173"/>
      <c r="M1" s="49"/>
      <c r="N1" s="3"/>
      <c r="O1" s="3"/>
    </row>
    <row r="2" spans="1:15" ht="12.75">
      <c r="A2" s="398" t="str">
        <f>Stammdaten!A21</f>
        <v xml:space="preserve">PL: Lothar Biesenroth LR THS: Petra Gerstner (HSVRM)   </v>
      </c>
      <c r="D2" s="51"/>
      <c r="I2" s="49"/>
      <c r="J2" s="177"/>
      <c r="L2" s="173"/>
      <c r="M2" s="49"/>
      <c r="N2" s="3"/>
      <c r="O2" s="3"/>
    </row>
    <row r="3" spans="1:15" ht="14.1" customHeight="1">
      <c r="A3" s="574" t="str">
        <f>"HINDERNISLAUF-TURNIER (Anzahl: "&amp;COUNT(A5:A39)&amp;")"</f>
        <v>HINDERNISLAUF-TURNIER (Anzahl: 1)</v>
      </c>
      <c r="B3" s="575"/>
      <c r="C3" s="575"/>
      <c r="D3" s="575"/>
      <c r="E3" s="575"/>
      <c r="F3" s="575"/>
      <c r="G3" s="575"/>
      <c r="H3" s="575"/>
      <c r="I3" s="576"/>
      <c r="J3" s="590" t="s">
        <v>31</v>
      </c>
      <c r="K3" s="591"/>
      <c r="L3" s="591"/>
      <c r="M3" s="591"/>
      <c r="N3" s="592"/>
      <c r="O3" s="477"/>
    </row>
    <row r="4" spans="1:15" ht="14.1" customHeight="1">
      <c r="A4" s="1" t="s">
        <v>11</v>
      </c>
      <c r="B4" s="2" t="s">
        <v>30</v>
      </c>
      <c r="C4" s="2" t="s">
        <v>24</v>
      </c>
      <c r="D4" s="2" t="s">
        <v>13</v>
      </c>
      <c r="E4" s="36" t="s">
        <v>2</v>
      </c>
      <c r="F4" s="36" t="s">
        <v>1</v>
      </c>
      <c r="G4" s="36" t="s">
        <v>3</v>
      </c>
      <c r="H4" s="36" t="s">
        <v>94</v>
      </c>
      <c r="I4" s="36" t="s">
        <v>0</v>
      </c>
      <c r="J4" s="191" t="s">
        <v>38</v>
      </c>
      <c r="K4" s="176" t="s">
        <v>39</v>
      </c>
      <c r="L4" s="191" t="s">
        <v>55</v>
      </c>
      <c r="M4" s="190" t="s">
        <v>40</v>
      </c>
      <c r="N4" s="176" t="s">
        <v>8</v>
      </c>
      <c r="O4" s="176" t="s">
        <v>36</v>
      </c>
    </row>
    <row r="5" spans="1:15" ht="14.1" customHeight="1">
      <c r="A5" s="40">
        <v>1</v>
      </c>
      <c r="B5" s="39">
        <v>1</v>
      </c>
      <c r="C5" s="40">
        <v>1</v>
      </c>
      <c r="D5" s="39" t="s">
        <v>95</v>
      </c>
      <c r="E5" s="182" t="s">
        <v>96</v>
      </c>
      <c r="F5" s="38" t="s">
        <v>97</v>
      </c>
      <c r="G5" s="38" t="s">
        <v>98</v>
      </c>
      <c r="H5" s="38" t="s">
        <v>47</v>
      </c>
      <c r="I5" s="183" t="s">
        <v>46</v>
      </c>
      <c r="J5" s="192">
        <v>0</v>
      </c>
      <c r="K5" s="174"/>
      <c r="L5" s="192">
        <v>0</v>
      </c>
      <c r="M5" s="174"/>
      <c r="N5" s="192">
        <f t="shared" ref="N5:N32" si="0">SUM(J5:M5)</f>
        <v>0</v>
      </c>
      <c r="O5" s="193">
        <f t="shared" ref="O5:O32" si="1">90-(ROUND(N5,0))</f>
        <v>90</v>
      </c>
    </row>
    <row r="6" spans="1:15" ht="14.1" customHeight="1">
      <c r="A6" s="40"/>
      <c r="B6" s="39"/>
      <c r="C6" s="40"/>
      <c r="D6" s="39"/>
      <c r="E6" s="182"/>
      <c r="F6" s="38"/>
      <c r="G6" s="38"/>
      <c r="H6" s="38"/>
      <c r="I6" s="183"/>
      <c r="J6" s="192">
        <v>0</v>
      </c>
      <c r="K6" s="174"/>
      <c r="L6" s="192">
        <v>0</v>
      </c>
      <c r="M6" s="174"/>
      <c r="N6" s="192">
        <f t="shared" si="0"/>
        <v>0</v>
      </c>
      <c r="O6" s="193">
        <f t="shared" si="1"/>
        <v>90</v>
      </c>
    </row>
    <row r="7" spans="1:15" ht="14.1" customHeight="1">
      <c r="A7" s="40"/>
      <c r="B7" s="39"/>
      <c r="C7" s="40"/>
      <c r="D7" s="39"/>
      <c r="E7" s="182"/>
      <c r="F7" s="38"/>
      <c r="G7" s="38"/>
      <c r="H7" s="38"/>
      <c r="I7" s="183"/>
      <c r="J7" s="192">
        <v>0</v>
      </c>
      <c r="K7" s="174"/>
      <c r="L7" s="192">
        <v>0</v>
      </c>
      <c r="M7" s="174"/>
      <c r="N7" s="192">
        <f t="shared" si="0"/>
        <v>0</v>
      </c>
      <c r="O7" s="193">
        <f t="shared" si="1"/>
        <v>90</v>
      </c>
    </row>
    <row r="8" spans="1:15" ht="14.1" customHeight="1">
      <c r="A8" s="40"/>
      <c r="B8" s="39"/>
      <c r="C8" s="40"/>
      <c r="D8" s="39"/>
      <c r="E8" s="182"/>
      <c r="F8" s="38"/>
      <c r="G8" s="38"/>
      <c r="H8" s="38"/>
      <c r="I8" s="183"/>
      <c r="J8" s="192">
        <v>0</v>
      </c>
      <c r="K8" s="174"/>
      <c r="L8" s="192">
        <v>0</v>
      </c>
      <c r="M8" s="174"/>
      <c r="N8" s="192">
        <f t="shared" si="0"/>
        <v>0</v>
      </c>
      <c r="O8" s="193">
        <f t="shared" si="1"/>
        <v>90</v>
      </c>
    </row>
    <row r="9" spans="1:15" ht="14.1" customHeight="1">
      <c r="A9" s="40"/>
      <c r="B9" s="39"/>
      <c r="C9" s="40"/>
      <c r="D9" s="39"/>
      <c r="E9" s="182"/>
      <c r="F9" s="38"/>
      <c r="G9" s="38"/>
      <c r="H9" s="38"/>
      <c r="I9" s="183"/>
      <c r="J9" s="192">
        <v>0</v>
      </c>
      <c r="K9" s="174"/>
      <c r="L9" s="192">
        <v>0</v>
      </c>
      <c r="M9" s="174"/>
      <c r="N9" s="192">
        <f t="shared" si="0"/>
        <v>0</v>
      </c>
      <c r="O9" s="193">
        <f t="shared" si="1"/>
        <v>90</v>
      </c>
    </row>
    <row r="10" spans="1:15" ht="14.1" customHeight="1">
      <c r="A10" s="40"/>
      <c r="B10" s="189"/>
      <c r="C10" s="52"/>
      <c r="D10" s="189"/>
      <c r="E10" s="218"/>
      <c r="F10" s="219"/>
      <c r="G10" s="219"/>
      <c r="H10" s="219"/>
      <c r="I10" s="220"/>
      <c r="J10" s="192">
        <v>0</v>
      </c>
      <c r="K10" s="174"/>
      <c r="L10" s="192">
        <v>0</v>
      </c>
      <c r="M10" s="174"/>
      <c r="N10" s="192">
        <f t="shared" si="0"/>
        <v>0</v>
      </c>
      <c r="O10" s="193">
        <f t="shared" si="1"/>
        <v>90</v>
      </c>
    </row>
    <row r="11" spans="1:15" ht="14.1" customHeight="1">
      <c r="A11" s="40"/>
      <c r="B11" s="39"/>
      <c r="C11" s="40"/>
      <c r="D11" s="39"/>
      <c r="E11" s="182"/>
      <c r="F11" s="38"/>
      <c r="G11" s="38"/>
      <c r="H11" s="38"/>
      <c r="I11" s="183"/>
      <c r="J11" s="192">
        <v>0</v>
      </c>
      <c r="K11" s="174"/>
      <c r="L11" s="192">
        <v>0</v>
      </c>
      <c r="M11" s="174"/>
      <c r="N11" s="192">
        <f t="shared" si="0"/>
        <v>0</v>
      </c>
      <c r="O11" s="193">
        <f t="shared" si="1"/>
        <v>90</v>
      </c>
    </row>
    <row r="12" spans="1:15" ht="14.1" customHeight="1">
      <c r="A12" s="40"/>
      <c r="B12" s="39"/>
      <c r="C12" s="40"/>
      <c r="D12" s="39"/>
      <c r="E12" s="182"/>
      <c r="F12" s="38"/>
      <c r="G12" s="38"/>
      <c r="H12" s="38"/>
      <c r="I12" s="183"/>
      <c r="J12" s="192">
        <v>0</v>
      </c>
      <c r="K12" s="174"/>
      <c r="L12" s="192">
        <v>0</v>
      </c>
      <c r="M12" s="174"/>
      <c r="N12" s="192">
        <f t="shared" si="0"/>
        <v>0</v>
      </c>
      <c r="O12" s="193">
        <f t="shared" si="1"/>
        <v>90</v>
      </c>
    </row>
    <row r="13" spans="1:15" ht="14.1" customHeight="1">
      <c r="A13" s="40"/>
      <c r="B13" s="39"/>
      <c r="C13" s="40"/>
      <c r="D13" s="39"/>
      <c r="E13" s="182"/>
      <c r="F13" s="38"/>
      <c r="G13" s="38"/>
      <c r="H13" s="38"/>
      <c r="I13" s="183"/>
      <c r="J13" s="192">
        <v>0</v>
      </c>
      <c r="K13" s="174"/>
      <c r="L13" s="192">
        <v>0</v>
      </c>
      <c r="M13" s="174"/>
      <c r="N13" s="192">
        <f t="shared" si="0"/>
        <v>0</v>
      </c>
      <c r="O13" s="193">
        <f t="shared" si="1"/>
        <v>90</v>
      </c>
    </row>
    <row r="14" spans="1:15" ht="14.1" customHeight="1">
      <c r="A14" s="40"/>
      <c r="B14" s="39"/>
      <c r="C14" s="40"/>
      <c r="D14" s="39"/>
      <c r="E14" s="182"/>
      <c r="F14" s="38"/>
      <c r="G14" s="38"/>
      <c r="H14" s="38"/>
      <c r="I14" s="183"/>
      <c r="J14" s="192">
        <v>0</v>
      </c>
      <c r="K14" s="174"/>
      <c r="L14" s="192">
        <v>0</v>
      </c>
      <c r="M14" s="174"/>
      <c r="N14" s="192">
        <f t="shared" si="0"/>
        <v>0</v>
      </c>
      <c r="O14" s="193">
        <f t="shared" si="1"/>
        <v>90</v>
      </c>
    </row>
    <row r="15" spans="1:15" ht="14.1" customHeight="1">
      <c r="A15" s="40"/>
      <c r="B15" s="39"/>
      <c r="C15" s="40"/>
      <c r="D15" s="39"/>
      <c r="E15" s="182"/>
      <c r="F15" s="38"/>
      <c r="G15" s="38"/>
      <c r="H15" s="38"/>
      <c r="I15" s="183"/>
      <c r="J15" s="192">
        <v>0</v>
      </c>
      <c r="K15" s="174"/>
      <c r="L15" s="192">
        <v>0</v>
      </c>
      <c r="M15" s="174"/>
      <c r="N15" s="192">
        <f t="shared" si="0"/>
        <v>0</v>
      </c>
      <c r="O15" s="193">
        <f t="shared" si="1"/>
        <v>90</v>
      </c>
    </row>
    <row r="16" spans="1:15" ht="14.1" customHeight="1">
      <c r="A16" s="40"/>
      <c r="B16" s="39"/>
      <c r="C16" s="40"/>
      <c r="D16" s="39"/>
      <c r="E16" s="182"/>
      <c r="F16" s="38"/>
      <c r="G16" s="38"/>
      <c r="H16" s="38"/>
      <c r="I16" s="183"/>
      <c r="J16" s="192">
        <v>0</v>
      </c>
      <c r="K16" s="174"/>
      <c r="L16" s="192">
        <v>0</v>
      </c>
      <c r="M16" s="174"/>
      <c r="N16" s="192">
        <f t="shared" si="0"/>
        <v>0</v>
      </c>
      <c r="O16" s="193">
        <f t="shared" si="1"/>
        <v>90</v>
      </c>
    </row>
    <row r="17" spans="1:15" ht="14.1" customHeight="1">
      <c r="A17" s="40"/>
      <c r="B17" s="39"/>
      <c r="C17" s="40"/>
      <c r="D17" s="39"/>
      <c r="E17" s="182"/>
      <c r="F17" s="38"/>
      <c r="G17" s="38"/>
      <c r="H17" s="38"/>
      <c r="I17" s="183"/>
      <c r="J17" s="192">
        <v>0</v>
      </c>
      <c r="K17" s="174"/>
      <c r="L17" s="192">
        <v>0</v>
      </c>
      <c r="M17" s="174"/>
      <c r="N17" s="192">
        <f t="shared" ref="N17:N27" si="2">SUM(J17:M17)</f>
        <v>0</v>
      </c>
      <c r="O17" s="193">
        <f t="shared" si="1"/>
        <v>90</v>
      </c>
    </row>
    <row r="18" spans="1:15" ht="14.1" customHeight="1">
      <c r="A18" s="40"/>
      <c r="B18" s="39"/>
      <c r="C18" s="40"/>
      <c r="D18" s="39"/>
      <c r="E18" s="182"/>
      <c r="F18" s="38"/>
      <c r="G18" s="38"/>
      <c r="H18" s="38"/>
      <c r="I18" s="183"/>
      <c r="J18" s="192">
        <v>0</v>
      </c>
      <c r="K18" s="174"/>
      <c r="L18" s="192">
        <v>0</v>
      </c>
      <c r="M18" s="174"/>
      <c r="N18" s="192">
        <f t="shared" si="2"/>
        <v>0</v>
      </c>
      <c r="O18" s="193">
        <f t="shared" si="1"/>
        <v>90</v>
      </c>
    </row>
    <row r="19" spans="1:15" ht="14.1" customHeight="1">
      <c r="A19" s="40"/>
      <c r="B19" s="39"/>
      <c r="C19" s="40"/>
      <c r="D19" s="39"/>
      <c r="E19" s="182"/>
      <c r="F19" s="38"/>
      <c r="G19" s="38"/>
      <c r="H19" s="38"/>
      <c r="I19" s="183"/>
      <c r="J19" s="192">
        <v>0</v>
      </c>
      <c r="K19" s="174"/>
      <c r="L19" s="192">
        <v>0</v>
      </c>
      <c r="M19" s="174"/>
      <c r="N19" s="192">
        <f t="shared" si="2"/>
        <v>0</v>
      </c>
      <c r="O19" s="193">
        <f t="shared" si="1"/>
        <v>90</v>
      </c>
    </row>
    <row r="20" spans="1:15" ht="14.1" customHeight="1">
      <c r="A20" s="40"/>
      <c r="B20" s="39"/>
      <c r="C20" s="40"/>
      <c r="D20" s="39"/>
      <c r="E20" s="182"/>
      <c r="F20" s="38"/>
      <c r="G20" s="38"/>
      <c r="H20" s="38"/>
      <c r="I20" s="183"/>
      <c r="J20" s="192">
        <v>0</v>
      </c>
      <c r="K20" s="174"/>
      <c r="L20" s="192">
        <v>0</v>
      </c>
      <c r="M20" s="174"/>
      <c r="N20" s="192">
        <f t="shared" si="2"/>
        <v>0</v>
      </c>
      <c r="O20" s="193">
        <f t="shared" si="1"/>
        <v>90</v>
      </c>
    </row>
    <row r="21" spans="1:15" ht="14.1" customHeight="1">
      <c r="A21" s="40"/>
      <c r="B21" s="189"/>
      <c r="C21" s="52"/>
      <c r="D21" s="189"/>
      <c r="E21" s="218"/>
      <c r="F21" s="219"/>
      <c r="G21" s="219"/>
      <c r="H21" s="219"/>
      <c r="I21" s="220"/>
      <c r="J21" s="192">
        <v>0</v>
      </c>
      <c r="K21" s="174"/>
      <c r="L21" s="192">
        <v>0</v>
      </c>
      <c r="M21" s="174"/>
      <c r="N21" s="192">
        <f t="shared" si="2"/>
        <v>0</v>
      </c>
      <c r="O21" s="193">
        <f t="shared" si="1"/>
        <v>90</v>
      </c>
    </row>
    <row r="22" spans="1:15" ht="14.1" customHeight="1">
      <c r="A22" s="40"/>
      <c r="B22" s="39"/>
      <c r="C22" s="40"/>
      <c r="D22" s="39"/>
      <c r="E22" s="182"/>
      <c r="F22" s="38"/>
      <c r="G22" s="38"/>
      <c r="H22" s="38"/>
      <c r="I22" s="183"/>
      <c r="J22" s="192">
        <v>0</v>
      </c>
      <c r="K22" s="174"/>
      <c r="L22" s="192">
        <v>0</v>
      </c>
      <c r="M22" s="174"/>
      <c r="N22" s="192">
        <f t="shared" si="2"/>
        <v>0</v>
      </c>
      <c r="O22" s="193">
        <f t="shared" si="1"/>
        <v>90</v>
      </c>
    </row>
    <row r="23" spans="1:15" ht="14.1" customHeight="1">
      <c r="A23" s="40"/>
      <c r="B23" s="39"/>
      <c r="C23" s="40"/>
      <c r="D23" s="39"/>
      <c r="E23" s="182"/>
      <c r="F23" s="38"/>
      <c r="G23" s="38"/>
      <c r="H23" s="38"/>
      <c r="I23" s="183"/>
      <c r="J23" s="192">
        <v>0</v>
      </c>
      <c r="K23" s="174"/>
      <c r="L23" s="192">
        <v>0</v>
      </c>
      <c r="M23" s="174"/>
      <c r="N23" s="192">
        <f t="shared" si="2"/>
        <v>0</v>
      </c>
      <c r="O23" s="193">
        <f t="shared" si="1"/>
        <v>90</v>
      </c>
    </row>
    <row r="24" spans="1:15" ht="14.1" customHeight="1">
      <c r="A24" s="40"/>
      <c r="B24" s="39"/>
      <c r="C24" s="40"/>
      <c r="D24" s="39"/>
      <c r="E24" s="182"/>
      <c r="F24" s="38"/>
      <c r="G24" s="38"/>
      <c r="H24" s="38"/>
      <c r="I24" s="183"/>
      <c r="J24" s="192">
        <v>0</v>
      </c>
      <c r="K24" s="174"/>
      <c r="L24" s="192">
        <v>0</v>
      </c>
      <c r="M24" s="174"/>
      <c r="N24" s="192">
        <f t="shared" si="2"/>
        <v>0</v>
      </c>
      <c r="O24" s="193">
        <f t="shared" si="1"/>
        <v>90</v>
      </c>
    </row>
    <row r="25" spans="1:15" ht="14.1" customHeight="1">
      <c r="A25" s="40"/>
      <c r="B25" s="39"/>
      <c r="C25" s="40"/>
      <c r="D25" s="39"/>
      <c r="E25" s="182"/>
      <c r="F25" s="38"/>
      <c r="G25" s="38"/>
      <c r="H25" s="38"/>
      <c r="I25" s="183"/>
      <c r="J25" s="192">
        <v>0</v>
      </c>
      <c r="K25" s="174"/>
      <c r="L25" s="192">
        <v>0</v>
      </c>
      <c r="M25" s="174"/>
      <c r="N25" s="192">
        <f t="shared" si="2"/>
        <v>0</v>
      </c>
      <c r="O25" s="193">
        <f t="shared" si="1"/>
        <v>90</v>
      </c>
    </row>
    <row r="26" spans="1:15" ht="14.1" customHeight="1">
      <c r="A26" s="40"/>
      <c r="B26" s="39"/>
      <c r="C26" s="40"/>
      <c r="D26" s="39"/>
      <c r="E26" s="182"/>
      <c r="F26" s="38"/>
      <c r="G26" s="38"/>
      <c r="H26" s="38"/>
      <c r="I26" s="183"/>
      <c r="J26" s="192">
        <v>0</v>
      </c>
      <c r="K26" s="174"/>
      <c r="L26" s="192">
        <v>0</v>
      </c>
      <c r="M26" s="174"/>
      <c r="N26" s="192">
        <f t="shared" si="2"/>
        <v>0</v>
      </c>
      <c r="O26" s="193">
        <f t="shared" si="1"/>
        <v>90</v>
      </c>
    </row>
    <row r="27" spans="1:15" ht="14.1" customHeight="1">
      <c r="A27" s="40"/>
      <c r="B27" s="39"/>
      <c r="C27" s="40"/>
      <c r="D27" s="39"/>
      <c r="E27" s="182"/>
      <c r="F27" s="38"/>
      <c r="G27" s="38"/>
      <c r="H27" s="38"/>
      <c r="I27" s="183"/>
      <c r="J27" s="192">
        <v>0</v>
      </c>
      <c r="K27" s="174"/>
      <c r="L27" s="192">
        <v>0</v>
      </c>
      <c r="M27" s="174"/>
      <c r="N27" s="192">
        <f t="shared" si="2"/>
        <v>0</v>
      </c>
      <c r="O27" s="193">
        <f t="shared" si="1"/>
        <v>90</v>
      </c>
    </row>
    <row r="28" spans="1:15" ht="14.1" customHeight="1">
      <c r="A28" s="40"/>
      <c r="B28" s="39"/>
      <c r="C28" s="40"/>
      <c r="D28" s="39"/>
      <c r="E28" s="182"/>
      <c r="F28" s="38"/>
      <c r="G28" s="38"/>
      <c r="H28" s="38"/>
      <c r="I28" s="183"/>
      <c r="J28" s="192">
        <v>0</v>
      </c>
      <c r="K28" s="174"/>
      <c r="L28" s="192">
        <v>0</v>
      </c>
      <c r="M28" s="174"/>
      <c r="N28" s="192">
        <f t="shared" si="0"/>
        <v>0</v>
      </c>
      <c r="O28" s="193">
        <f t="shared" si="1"/>
        <v>90</v>
      </c>
    </row>
    <row r="29" spans="1:15" ht="14.1" customHeight="1">
      <c r="A29" s="40"/>
      <c r="B29" s="39"/>
      <c r="C29" s="40"/>
      <c r="D29" s="39"/>
      <c r="E29" s="182"/>
      <c r="F29" s="38"/>
      <c r="G29" s="38"/>
      <c r="H29" s="38"/>
      <c r="I29" s="183"/>
      <c r="J29" s="192">
        <v>0</v>
      </c>
      <c r="K29" s="174"/>
      <c r="L29" s="192">
        <v>0</v>
      </c>
      <c r="M29" s="174"/>
      <c r="N29" s="192">
        <f t="shared" si="0"/>
        <v>0</v>
      </c>
      <c r="O29" s="193">
        <f t="shared" si="1"/>
        <v>90</v>
      </c>
    </row>
    <row r="30" spans="1:15" ht="14.1" customHeight="1">
      <c r="A30" s="40"/>
      <c r="B30" s="39"/>
      <c r="C30" s="40"/>
      <c r="D30" s="39"/>
      <c r="E30" s="182"/>
      <c r="F30" s="38"/>
      <c r="G30" s="38"/>
      <c r="H30" s="38"/>
      <c r="I30" s="183"/>
      <c r="J30" s="192">
        <v>0</v>
      </c>
      <c r="K30" s="174"/>
      <c r="L30" s="192">
        <v>0</v>
      </c>
      <c r="M30" s="174"/>
      <c r="N30" s="192">
        <f t="shared" si="0"/>
        <v>0</v>
      </c>
      <c r="O30" s="193">
        <f t="shared" si="1"/>
        <v>90</v>
      </c>
    </row>
    <row r="31" spans="1:15" ht="14.1" customHeight="1">
      <c r="A31" s="40"/>
      <c r="B31" s="39"/>
      <c r="C31" s="40"/>
      <c r="D31" s="39"/>
      <c r="E31" s="182"/>
      <c r="F31" s="38"/>
      <c r="G31" s="38"/>
      <c r="H31" s="38"/>
      <c r="I31" s="183"/>
      <c r="J31" s="192">
        <v>0</v>
      </c>
      <c r="K31" s="174"/>
      <c r="L31" s="192">
        <v>0</v>
      </c>
      <c r="M31" s="174"/>
      <c r="N31" s="192">
        <f t="shared" si="0"/>
        <v>0</v>
      </c>
      <c r="O31" s="193">
        <f t="shared" si="1"/>
        <v>90</v>
      </c>
    </row>
    <row r="32" spans="1:15" ht="14.1" customHeight="1">
      <c r="A32" s="40"/>
      <c r="B32" s="189"/>
      <c r="C32" s="52"/>
      <c r="D32" s="189"/>
      <c r="E32" s="218"/>
      <c r="F32" s="219"/>
      <c r="G32" s="219"/>
      <c r="H32" s="219"/>
      <c r="I32" s="220"/>
      <c r="J32" s="192">
        <v>0</v>
      </c>
      <c r="K32" s="174"/>
      <c r="L32" s="192">
        <v>0</v>
      </c>
      <c r="M32" s="174"/>
      <c r="N32" s="192">
        <f t="shared" si="0"/>
        <v>0</v>
      </c>
      <c r="O32" s="193">
        <f t="shared" si="1"/>
        <v>90</v>
      </c>
    </row>
    <row r="33" spans="1:15" ht="14.1" customHeight="1">
      <c r="A33" s="40"/>
      <c r="B33" s="39"/>
      <c r="C33" s="40"/>
      <c r="D33" s="39"/>
      <c r="E33" s="182"/>
      <c r="F33" s="38"/>
      <c r="G33" s="38"/>
      <c r="H33" s="38"/>
      <c r="I33" s="183"/>
      <c r="J33" s="192">
        <v>0</v>
      </c>
      <c r="K33" s="174"/>
      <c r="L33" s="192">
        <v>0</v>
      </c>
      <c r="M33" s="174"/>
      <c r="N33" s="192">
        <f t="shared" ref="N33:N39" si="3">SUM(J33:M33)</f>
        <v>0</v>
      </c>
      <c r="O33" s="193">
        <f t="shared" ref="O33:O39" si="4">90-(ROUND(N33,0))</f>
        <v>90</v>
      </c>
    </row>
    <row r="34" spans="1:15" ht="14.1" customHeight="1">
      <c r="A34" s="40"/>
      <c r="B34" s="39"/>
      <c r="C34" s="40"/>
      <c r="D34" s="39"/>
      <c r="E34" s="182"/>
      <c r="F34" s="38"/>
      <c r="G34" s="38"/>
      <c r="H34" s="38"/>
      <c r="I34" s="183"/>
      <c r="J34" s="192">
        <v>0</v>
      </c>
      <c r="K34" s="174"/>
      <c r="L34" s="192">
        <v>0</v>
      </c>
      <c r="M34" s="174"/>
      <c r="N34" s="192">
        <f t="shared" si="3"/>
        <v>0</v>
      </c>
      <c r="O34" s="193">
        <f t="shared" si="4"/>
        <v>90</v>
      </c>
    </row>
    <row r="35" spans="1:15" ht="14.1" customHeight="1">
      <c r="A35" s="40"/>
      <c r="B35" s="39"/>
      <c r="C35" s="40"/>
      <c r="D35" s="39"/>
      <c r="E35" s="182"/>
      <c r="F35" s="38"/>
      <c r="G35" s="38"/>
      <c r="H35" s="38"/>
      <c r="I35" s="183"/>
      <c r="J35" s="192">
        <v>0</v>
      </c>
      <c r="K35" s="174"/>
      <c r="L35" s="192">
        <v>0</v>
      </c>
      <c r="M35" s="174"/>
      <c r="N35" s="192">
        <f t="shared" si="3"/>
        <v>0</v>
      </c>
      <c r="O35" s="193">
        <f t="shared" si="4"/>
        <v>90</v>
      </c>
    </row>
    <row r="36" spans="1:15" ht="14.1" customHeight="1">
      <c r="A36" s="40"/>
      <c r="B36" s="39"/>
      <c r="C36" s="40"/>
      <c r="D36" s="39"/>
      <c r="E36" s="182"/>
      <c r="F36" s="38"/>
      <c r="G36" s="38"/>
      <c r="H36" s="38"/>
      <c r="I36" s="183"/>
      <c r="J36" s="192">
        <v>0</v>
      </c>
      <c r="K36" s="174"/>
      <c r="L36" s="192">
        <v>0</v>
      </c>
      <c r="M36" s="174"/>
      <c r="N36" s="192">
        <f t="shared" si="3"/>
        <v>0</v>
      </c>
      <c r="O36" s="193">
        <f t="shared" si="4"/>
        <v>90</v>
      </c>
    </row>
    <row r="37" spans="1:15" ht="14.1" customHeight="1">
      <c r="A37" s="40"/>
      <c r="B37" s="39"/>
      <c r="C37" s="40"/>
      <c r="D37" s="39"/>
      <c r="E37" s="182"/>
      <c r="F37" s="38"/>
      <c r="G37" s="38"/>
      <c r="H37" s="38"/>
      <c r="I37" s="183"/>
      <c r="J37" s="192">
        <v>0</v>
      </c>
      <c r="K37" s="174"/>
      <c r="L37" s="192">
        <v>0</v>
      </c>
      <c r="M37" s="174"/>
      <c r="N37" s="192">
        <f t="shared" si="3"/>
        <v>0</v>
      </c>
      <c r="O37" s="193">
        <f t="shared" si="4"/>
        <v>90</v>
      </c>
    </row>
    <row r="38" spans="1:15" ht="14.1" customHeight="1">
      <c r="A38" s="40"/>
      <c r="B38" s="39"/>
      <c r="C38" s="40"/>
      <c r="D38" s="39"/>
      <c r="E38" s="182"/>
      <c r="F38" s="38"/>
      <c r="G38" s="38"/>
      <c r="H38" s="38"/>
      <c r="I38" s="183"/>
      <c r="J38" s="192">
        <v>0</v>
      </c>
      <c r="K38" s="174"/>
      <c r="L38" s="192">
        <v>0</v>
      </c>
      <c r="M38" s="174"/>
      <c r="N38" s="192">
        <f t="shared" si="3"/>
        <v>0</v>
      </c>
      <c r="O38" s="193">
        <f t="shared" si="4"/>
        <v>90</v>
      </c>
    </row>
    <row r="39" spans="1:15" ht="14.1" customHeight="1">
      <c r="A39" s="45"/>
      <c r="B39" s="47"/>
      <c r="C39" s="45"/>
      <c r="D39" s="47"/>
      <c r="E39" s="184"/>
      <c r="F39" s="42"/>
      <c r="G39" s="42"/>
      <c r="H39" s="42"/>
      <c r="I39" s="185"/>
      <c r="J39" s="194">
        <v>0</v>
      </c>
      <c r="K39" s="179"/>
      <c r="L39" s="194">
        <v>0</v>
      </c>
      <c r="M39" s="179"/>
      <c r="N39" s="194">
        <f t="shared" si="3"/>
        <v>0</v>
      </c>
      <c r="O39" s="195">
        <f t="shared" si="4"/>
        <v>90</v>
      </c>
    </row>
  </sheetData>
  <mergeCells count="2">
    <mergeCell ref="A3:I3"/>
    <mergeCell ref="J3:N3"/>
  </mergeCells>
  <phoneticPr fontId="0" type="noConversion"/>
  <conditionalFormatting sqref="O40:O65536 O3">
    <cfRule type="cellIs" dxfId="0" priority="1" stopIfTrue="1" operator="equal">
      <formula>120</formula>
    </cfRule>
  </conditionalFormatting>
  <printOptions horizontalCentered="1"/>
  <pageMargins left="0.19685039370078741" right="0.19685039370078741" top="0.98425196850393704" bottom="0.98425196850393704" header="0.51181102362204722" footer="0.51181102362204722"/>
  <pageSetup paperSize="9" scale="78" orientation="landscape" horizontalDpi="300" verticalDpi="300" r:id="rId1"/>
  <headerFooter alignWithMargins="0">
    <oddFooter>&amp;L&amp;8Vorlage: Sören Marquardt HSVRM, Dateiversion 2014
Druck: &amp;D, &amp;T Uhr.&amp;C&amp;8Datei: &amp;F
Blatt: &amp;A&amp;R&amp;8Seite:
&amp;P/&amp;N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4"/>
  <sheetViews>
    <sheetView workbookViewId="0">
      <pane ySplit="4" topLeftCell="A5" activePane="bottomLeft" state="frozen"/>
      <selection sqref="A1:H1"/>
      <selection pane="bottomLeft" activeCell="H16" sqref="H16"/>
    </sheetView>
  </sheetViews>
  <sheetFormatPr baseColWidth="10" defaultRowHeight="12.75"/>
  <cols>
    <col min="1" max="2" width="4.7109375" style="222" customWidth="1"/>
    <col min="3" max="3" width="7.28515625" style="222" bestFit="1" customWidth="1"/>
    <col min="4" max="4" width="20.7109375" style="223" customWidth="1"/>
    <col min="5" max="5" width="3.85546875" style="223" bestFit="1" customWidth="1"/>
    <col min="6" max="7" width="10.7109375" style="223" customWidth="1"/>
    <col min="8" max="8" width="25.7109375" style="223" customWidth="1"/>
    <col min="9" max="9" width="3.85546875" style="223" bestFit="1" customWidth="1"/>
    <col min="10" max="10" width="12.42578125" style="223" customWidth="1"/>
    <col min="11" max="11" width="10.7109375" style="223" customWidth="1"/>
    <col min="12" max="12" width="25.7109375" style="223" customWidth="1"/>
    <col min="13" max="13" width="5.7109375" style="222" customWidth="1"/>
    <col min="14" max="14" width="3.7109375" style="222" customWidth="1"/>
    <col min="15" max="15" width="5.7109375" style="222" customWidth="1"/>
    <col min="16" max="16" width="3.7109375" style="222" customWidth="1"/>
    <col min="17" max="17" width="7.7109375" style="222" customWidth="1"/>
    <col min="18" max="16384" width="11.42578125" style="222"/>
  </cols>
  <sheetData>
    <row r="1" spans="1:17" ht="15.75">
      <c r="A1" s="221" t="str">
        <f>Stammdaten!A20</f>
        <v>Kreismeisterschaft im Turnierhundsport  (HSV Betziesdorf / HSVRM / Kreisgruppe 2) am: 07.05.2017</v>
      </c>
    </row>
    <row r="2" spans="1:17" ht="15">
      <c r="A2" s="402" t="str">
        <f>Stammdaten!A21</f>
        <v xml:space="preserve">PL: Lothar Biesenroth LR THS: Petra Gerstner (HSVRM)   </v>
      </c>
    </row>
    <row r="3" spans="1:17" ht="20.100000000000001" customHeight="1">
      <c r="A3" s="593" t="str">
        <f>"Shorty ERWACHSENE (Anzahl: "&amp;COUNT(A5:A34)&amp;")"</f>
        <v>Shorty ERWACHSENE (Anzahl: 6)</v>
      </c>
      <c r="B3" s="594"/>
      <c r="C3" s="594"/>
      <c r="D3" s="594"/>
      <c r="E3" s="597" t="s">
        <v>29</v>
      </c>
      <c r="F3" s="595"/>
      <c r="G3" s="595"/>
      <c r="H3" s="595"/>
      <c r="I3" s="595"/>
      <c r="J3" s="595"/>
      <c r="K3" s="595"/>
      <c r="L3" s="596"/>
      <c r="M3" s="595" t="s">
        <v>31</v>
      </c>
      <c r="N3" s="595"/>
      <c r="O3" s="595"/>
      <c r="P3" s="595"/>
      <c r="Q3" s="596"/>
    </row>
    <row r="4" spans="1:17" ht="20.100000000000001" customHeight="1">
      <c r="A4" s="4" t="s">
        <v>12</v>
      </c>
      <c r="B4" s="4" t="s">
        <v>30</v>
      </c>
      <c r="C4" s="4" t="s">
        <v>94</v>
      </c>
      <c r="D4" s="5" t="s">
        <v>86</v>
      </c>
      <c r="E4" s="406" t="s">
        <v>13</v>
      </c>
      <c r="F4" s="404" t="s">
        <v>2</v>
      </c>
      <c r="G4" s="404" t="s">
        <v>1</v>
      </c>
      <c r="H4" s="404" t="s">
        <v>3</v>
      </c>
      <c r="I4" s="406" t="s">
        <v>13</v>
      </c>
      <c r="J4" s="404" t="s">
        <v>2</v>
      </c>
      <c r="K4" s="404" t="s">
        <v>1</v>
      </c>
      <c r="L4" s="404" t="s">
        <v>3</v>
      </c>
      <c r="M4" s="4" t="s">
        <v>4</v>
      </c>
      <c r="N4" s="4" t="s">
        <v>5</v>
      </c>
      <c r="O4" s="4" t="s">
        <v>6</v>
      </c>
      <c r="P4" s="4" t="s">
        <v>7</v>
      </c>
      <c r="Q4" s="9" t="s">
        <v>8</v>
      </c>
    </row>
    <row r="5" spans="1:17" ht="15" customHeight="1">
      <c r="A5" s="527">
        <v>29</v>
      </c>
      <c r="B5" s="4">
        <v>1</v>
      </c>
      <c r="C5" s="527" t="s">
        <v>47</v>
      </c>
      <c r="D5" s="528" t="s">
        <v>202</v>
      </c>
      <c r="E5" s="529" t="s">
        <v>110</v>
      </c>
      <c r="F5" s="528" t="s">
        <v>182</v>
      </c>
      <c r="G5" s="528" t="s">
        <v>181</v>
      </c>
      <c r="H5" s="528" t="s">
        <v>183</v>
      </c>
      <c r="I5" s="529" t="s">
        <v>110</v>
      </c>
      <c r="J5" s="528" t="s">
        <v>194</v>
      </c>
      <c r="K5" s="528" t="s">
        <v>159</v>
      </c>
      <c r="L5" s="528" t="s">
        <v>160</v>
      </c>
      <c r="M5" s="530">
        <v>10.130000000000001</v>
      </c>
      <c r="N5" s="527">
        <v>0</v>
      </c>
      <c r="O5" s="530">
        <v>10.63</v>
      </c>
      <c r="P5" s="527">
        <v>0</v>
      </c>
      <c r="Q5" s="531">
        <f t="shared" ref="Q5:Q20" si="0">SUM(M5:P5)</f>
        <v>20.76</v>
      </c>
    </row>
    <row r="6" spans="1:17" ht="15" customHeight="1">
      <c r="A6" s="527">
        <v>30</v>
      </c>
      <c r="B6" s="4">
        <v>5</v>
      </c>
      <c r="C6" s="527" t="s">
        <v>47</v>
      </c>
      <c r="D6" s="528" t="s">
        <v>196</v>
      </c>
      <c r="E6" s="529" t="s">
        <v>110</v>
      </c>
      <c r="F6" s="528" t="s">
        <v>184</v>
      </c>
      <c r="G6" s="528" t="s">
        <v>139</v>
      </c>
      <c r="H6" s="528" t="s">
        <v>185</v>
      </c>
      <c r="I6" s="529" t="s">
        <v>110</v>
      </c>
      <c r="J6" s="528" t="s">
        <v>138</v>
      </c>
      <c r="K6" s="528" t="s">
        <v>139</v>
      </c>
      <c r="L6" s="528" t="s">
        <v>140</v>
      </c>
      <c r="M6" s="530">
        <v>12.3</v>
      </c>
      <c r="N6" s="527">
        <v>0</v>
      </c>
      <c r="O6" s="530">
        <v>12.13</v>
      </c>
      <c r="P6" s="527">
        <v>0</v>
      </c>
      <c r="Q6" s="531">
        <f t="shared" si="0"/>
        <v>24.43</v>
      </c>
    </row>
    <row r="7" spans="1:17" ht="15" customHeight="1">
      <c r="A7" s="527">
        <v>31</v>
      </c>
      <c r="B7" s="4">
        <v>6</v>
      </c>
      <c r="C7" s="527" t="s">
        <v>47</v>
      </c>
      <c r="D7" s="528" t="s">
        <v>195</v>
      </c>
      <c r="E7" s="529" t="s">
        <v>110</v>
      </c>
      <c r="F7" s="528" t="s">
        <v>186</v>
      </c>
      <c r="G7" s="528" t="s">
        <v>159</v>
      </c>
      <c r="H7" s="528" t="s">
        <v>187</v>
      </c>
      <c r="I7" s="529" t="s">
        <v>110</v>
      </c>
      <c r="J7" s="528" t="s">
        <v>163</v>
      </c>
      <c r="K7" s="528" t="s">
        <v>164</v>
      </c>
      <c r="L7" s="528" t="s">
        <v>198</v>
      </c>
      <c r="M7" s="530">
        <v>12.3</v>
      </c>
      <c r="N7" s="527">
        <v>0</v>
      </c>
      <c r="O7" s="530">
        <v>12.58</v>
      </c>
      <c r="P7" s="527">
        <v>2</v>
      </c>
      <c r="Q7" s="531">
        <f t="shared" si="0"/>
        <v>26.880000000000003</v>
      </c>
    </row>
    <row r="8" spans="1:17" ht="15" customHeight="1">
      <c r="A8" s="527">
        <v>32</v>
      </c>
      <c r="B8" s="4">
        <v>2</v>
      </c>
      <c r="C8" s="527" t="s">
        <v>47</v>
      </c>
      <c r="D8" s="528" t="s">
        <v>120</v>
      </c>
      <c r="E8" s="529" t="s">
        <v>110</v>
      </c>
      <c r="F8" s="528" t="s">
        <v>199</v>
      </c>
      <c r="G8" s="528" t="s">
        <v>200</v>
      </c>
      <c r="H8" s="528" t="s">
        <v>133</v>
      </c>
      <c r="I8" s="529" t="s">
        <v>124</v>
      </c>
      <c r="J8" s="528" t="s">
        <v>126</v>
      </c>
      <c r="K8" s="528" t="s">
        <v>125</v>
      </c>
      <c r="L8" s="528" t="s">
        <v>127</v>
      </c>
      <c r="M8" s="530">
        <v>10.18</v>
      </c>
      <c r="N8" s="527">
        <v>0</v>
      </c>
      <c r="O8" s="530">
        <v>10.68</v>
      </c>
      <c r="P8" s="527">
        <v>1</v>
      </c>
      <c r="Q8" s="531">
        <f t="shared" si="0"/>
        <v>21.86</v>
      </c>
    </row>
    <row r="9" spans="1:17" ht="15" customHeight="1">
      <c r="A9" s="527">
        <v>33</v>
      </c>
      <c r="B9" s="4">
        <v>3</v>
      </c>
      <c r="C9" s="527" t="s">
        <v>47</v>
      </c>
      <c r="D9" s="528" t="s">
        <v>201</v>
      </c>
      <c r="E9" s="529" t="s">
        <v>110</v>
      </c>
      <c r="F9" s="528" t="s">
        <v>161</v>
      </c>
      <c r="G9" s="528" t="s">
        <v>162</v>
      </c>
      <c r="H9" s="528" t="s">
        <v>192</v>
      </c>
      <c r="I9" s="529" t="s">
        <v>95</v>
      </c>
      <c r="J9" s="528" t="s">
        <v>145</v>
      </c>
      <c r="K9" s="528" t="s">
        <v>142</v>
      </c>
      <c r="L9" s="528" t="s">
        <v>143</v>
      </c>
      <c r="M9" s="530">
        <v>11.25</v>
      </c>
      <c r="N9" s="527">
        <v>0</v>
      </c>
      <c r="O9" s="530">
        <v>10.88</v>
      </c>
      <c r="P9" s="527">
        <v>0</v>
      </c>
      <c r="Q9" s="531">
        <f t="shared" si="0"/>
        <v>22.130000000000003</v>
      </c>
    </row>
    <row r="10" spans="1:17" ht="15" customHeight="1">
      <c r="A10" s="527">
        <v>34</v>
      </c>
      <c r="B10" s="4">
        <v>4</v>
      </c>
      <c r="C10" s="527" t="s">
        <v>47</v>
      </c>
      <c r="D10" s="528" t="s">
        <v>197</v>
      </c>
      <c r="E10" s="527" t="s">
        <v>144</v>
      </c>
      <c r="F10" s="532" t="s">
        <v>203</v>
      </c>
      <c r="G10" s="532" t="s">
        <v>169</v>
      </c>
      <c r="H10" s="532" t="s">
        <v>170</v>
      </c>
      <c r="I10" s="527" t="s">
        <v>128</v>
      </c>
      <c r="J10" s="528" t="s">
        <v>173</v>
      </c>
      <c r="K10" s="528" t="s">
        <v>191</v>
      </c>
      <c r="L10" s="528" t="s">
        <v>204</v>
      </c>
      <c r="M10" s="530">
        <v>11.48</v>
      </c>
      <c r="N10" s="527">
        <v>0</v>
      </c>
      <c r="O10" s="530">
        <v>11.58</v>
      </c>
      <c r="P10" s="527">
        <v>0</v>
      </c>
      <c r="Q10" s="531">
        <f t="shared" si="0"/>
        <v>23.060000000000002</v>
      </c>
    </row>
    <row r="11" spans="1:17" ht="15" customHeight="1">
      <c r="A11" s="527"/>
      <c r="B11" s="4"/>
      <c r="C11" s="527"/>
      <c r="D11" s="532"/>
      <c r="E11" s="527"/>
      <c r="F11" s="532"/>
      <c r="G11" s="532"/>
      <c r="H11" s="532"/>
      <c r="I11" s="527"/>
      <c r="J11" s="532"/>
      <c r="K11" s="532"/>
      <c r="L11" s="532"/>
      <c r="M11" s="530"/>
      <c r="N11" s="527"/>
      <c r="O11" s="530"/>
      <c r="P11" s="527"/>
      <c r="Q11" s="531">
        <f t="shared" si="0"/>
        <v>0</v>
      </c>
    </row>
    <row r="12" spans="1:17" ht="15" customHeight="1">
      <c r="A12" s="527"/>
      <c r="B12" s="4"/>
      <c r="C12" s="527"/>
      <c r="D12" s="528"/>
      <c r="E12" s="529"/>
      <c r="F12" s="528"/>
      <c r="G12" s="528"/>
      <c r="H12" s="528"/>
      <c r="I12" s="529"/>
      <c r="J12" s="528"/>
      <c r="K12" s="528"/>
      <c r="L12" s="528"/>
      <c r="M12" s="530"/>
      <c r="N12" s="527"/>
      <c r="O12" s="530"/>
      <c r="P12" s="527"/>
      <c r="Q12" s="531">
        <f t="shared" si="0"/>
        <v>0</v>
      </c>
    </row>
    <row r="13" spans="1:17" ht="15" customHeight="1">
      <c r="A13" s="527"/>
      <c r="B13" s="4"/>
      <c r="C13" s="527"/>
      <c r="D13" s="532"/>
      <c r="E13" s="527"/>
      <c r="F13" s="532"/>
      <c r="G13" s="532"/>
      <c r="H13" s="532"/>
      <c r="I13" s="527"/>
      <c r="J13" s="532"/>
      <c r="K13" s="532"/>
      <c r="L13" s="532"/>
      <c r="M13" s="530"/>
      <c r="N13" s="527"/>
      <c r="O13" s="530"/>
      <c r="P13" s="527"/>
      <c r="Q13" s="531">
        <f t="shared" si="0"/>
        <v>0</v>
      </c>
    </row>
    <row r="14" spans="1:17" ht="15" customHeight="1">
      <c r="A14" s="527"/>
      <c r="B14" s="4"/>
      <c r="C14" s="527"/>
      <c r="D14" s="528"/>
      <c r="E14" s="529"/>
      <c r="F14" s="528"/>
      <c r="G14" s="528"/>
      <c r="H14" s="528"/>
      <c r="I14" s="529"/>
      <c r="J14" s="528"/>
      <c r="K14" s="528"/>
      <c r="L14" s="528"/>
      <c r="M14" s="530"/>
      <c r="N14" s="527"/>
      <c r="O14" s="530"/>
      <c r="P14" s="527"/>
      <c r="Q14" s="531">
        <f t="shared" si="0"/>
        <v>0</v>
      </c>
    </row>
    <row r="15" spans="1:17" ht="15" customHeight="1">
      <c r="A15" s="527"/>
      <c r="B15" s="4"/>
      <c r="C15" s="527"/>
      <c r="D15" s="528"/>
      <c r="E15" s="529"/>
      <c r="F15" s="528"/>
      <c r="G15" s="528"/>
      <c r="H15" s="528"/>
      <c r="I15" s="529"/>
      <c r="J15" s="528"/>
      <c r="K15" s="528"/>
      <c r="L15" s="528"/>
      <c r="M15" s="530"/>
      <c r="N15" s="527"/>
      <c r="O15" s="530"/>
      <c r="P15" s="527"/>
      <c r="Q15" s="531">
        <f t="shared" si="0"/>
        <v>0</v>
      </c>
    </row>
    <row r="16" spans="1:17" ht="15" customHeight="1">
      <c r="A16" s="527"/>
      <c r="B16" s="4"/>
      <c r="C16" s="527"/>
      <c r="D16" s="528"/>
      <c r="E16" s="529"/>
      <c r="F16" s="528"/>
      <c r="G16" s="528"/>
      <c r="H16" s="528"/>
      <c r="I16" s="529"/>
      <c r="J16" s="528"/>
      <c r="K16" s="528"/>
      <c r="L16" s="528"/>
      <c r="M16" s="530"/>
      <c r="N16" s="527"/>
      <c r="O16" s="530"/>
      <c r="P16" s="527"/>
      <c r="Q16" s="531">
        <f t="shared" si="0"/>
        <v>0</v>
      </c>
    </row>
    <row r="17" spans="1:17" ht="15" customHeight="1">
      <c r="A17" s="527"/>
      <c r="B17" s="4"/>
      <c r="C17" s="527"/>
      <c r="D17" s="532"/>
      <c r="E17" s="529"/>
      <c r="F17" s="528"/>
      <c r="G17" s="528"/>
      <c r="H17" s="528"/>
      <c r="I17" s="529"/>
      <c r="J17" s="528"/>
      <c r="K17" s="528"/>
      <c r="L17" s="528"/>
      <c r="M17" s="530"/>
      <c r="N17" s="527"/>
      <c r="O17" s="530"/>
      <c r="P17" s="527"/>
      <c r="Q17" s="531">
        <f t="shared" si="0"/>
        <v>0</v>
      </c>
    </row>
    <row r="18" spans="1:17" ht="15" customHeight="1">
      <c r="A18" s="527"/>
      <c r="B18" s="4"/>
      <c r="C18" s="527"/>
      <c r="D18" s="528"/>
      <c r="E18" s="529"/>
      <c r="F18" s="528"/>
      <c r="G18" s="528"/>
      <c r="H18" s="528"/>
      <c r="I18" s="529"/>
      <c r="J18" s="528"/>
      <c r="K18" s="528"/>
      <c r="L18" s="528"/>
      <c r="M18" s="530"/>
      <c r="N18" s="527"/>
      <c r="O18" s="530"/>
      <c r="P18" s="527"/>
      <c r="Q18" s="531">
        <f t="shared" si="0"/>
        <v>0</v>
      </c>
    </row>
    <row r="19" spans="1:17" ht="15" customHeight="1">
      <c r="A19" s="527"/>
      <c r="B19" s="4"/>
      <c r="C19" s="527"/>
      <c r="D19" s="528"/>
      <c r="E19" s="529"/>
      <c r="F19" s="528"/>
      <c r="G19" s="528"/>
      <c r="H19" s="528"/>
      <c r="I19" s="529"/>
      <c r="J19" s="528"/>
      <c r="K19" s="528"/>
      <c r="L19" s="528"/>
      <c r="M19" s="530"/>
      <c r="N19" s="527"/>
      <c r="O19" s="530"/>
      <c r="P19" s="527"/>
      <c r="Q19" s="531">
        <f t="shared" si="0"/>
        <v>0</v>
      </c>
    </row>
    <row r="20" spans="1:17" ht="15" customHeight="1">
      <c r="A20" s="527"/>
      <c r="B20" s="4"/>
      <c r="C20" s="527"/>
      <c r="D20" s="528"/>
      <c r="E20" s="529"/>
      <c r="F20" s="528"/>
      <c r="G20" s="528"/>
      <c r="H20" s="528"/>
      <c r="I20" s="529"/>
      <c r="J20" s="528"/>
      <c r="K20" s="528"/>
      <c r="L20" s="528"/>
      <c r="M20" s="530"/>
      <c r="N20" s="527"/>
      <c r="O20" s="530"/>
      <c r="P20" s="527"/>
      <c r="Q20" s="531">
        <f t="shared" si="0"/>
        <v>0</v>
      </c>
    </row>
    <row r="21" spans="1:17" ht="15" customHeight="1">
      <c r="A21" s="527"/>
      <c r="B21" s="4"/>
      <c r="C21" s="527"/>
      <c r="D21" s="528"/>
      <c r="E21" s="529"/>
      <c r="F21" s="528"/>
      <c r="G21" s="528"/>
      <c r="H21" s="528"/>
      <c r="I21" s="529"/>
      <c r="J21" s="528"/>
      <c r="K21" s="528"/>
      <c r="L21" s="528"/>
      <c r="M21" s="530"/>
      <c r="N21" s="527"/>
      <c r="O21" s="530"/>
      <c r="P21" s="527"/>
      <c r="Q21" s="531">
        <f t="shared" ref="Q21:Q34" si="1">SUM(M21:P21)</f>
        <v>0</v>
      </c>
    </row>
    <row r="22" spans="1:17" ht="15" customHeight="1">
      <c r="A22" s="527"/>
      <c r="B22" s="4"/>
      <c r="C22" s="527"/>
      <c r="D22" s="528"/>
      <c r="E22" s="529"/>
      <c r="F22" s="528"/>
      <c r="G22" s="528"/>
      <c r="H22" s="528"/>
      <c r="I22" s="529"/>
      <c r="J22" s="528"/>
      <c r="K22" s="528"/>
      <c r="L22" s="528"/>
      <c r="M22" s="530"/>
      <c r="N22" s="527"/>
      <c r="O22" s="530"/>
      <c r="P22" s="527"/>
      <c r="Q22" s="531">
        <f t="shared" si="1"/>
        <v>0</v>
      </c>
    </row>
    <row r="23" spans="1:17" ht="15" customHeight="1">
      <c r="A23" s="527"/>
      <c r="B23" s="4"/>
      <c r="C23" s="527"/>
      <c r="D23" s="528"/>
      <c r="E23" s="529"/>
      <c r="F23" s="528"/>
      <c r="G23" s="528"/>
      <c r="H23" s="528"/>
      <c r="I23" s="529"/>
      <c r="J23" s="528"/>
      <c r="K23" s="528"/>
      <c r="L23" s="528"/>
      <c r="M23" s="530"/>
      <c r="N23" s="527"/>
      <c r="O23" s="530"/>
      <c r="P23" s="527"/>
      <c r="Q23" s="531">
        <f t="shared" si="1"/>
        <v>0</v>
      </c>
    </row>
    <row r="24" spans="1:17" ht="15" customHeight="1">
      <c r="A24" s="527"/>
      <c r="B24" s="4"/>
      <c r="C24" s="527"/>
      <c r="D24" s="528"/>
      <c r="E24" s="529"/>
      <c r="F24" s="528"/>
      <c r="G24" s="528"/>
      <c r="H24" s="528"/>
      <c r="I24" s="529"/>
      <c r="J24" s="528"/>
      <c r="K24" s="528"/>
      <c r="L24" s="528"/>
      <c r="M24" s="530"/>
      <c r="N24" s="527"/>
      <c r="O24" s="530"/>
      <c r="P24" s="527"/>
      <c r="Q24" s="531">
        <f t="shared" si="1"/>
        <v>0</v>
      </c>
    </row>
    <row r="25" spans="1:17" ht="15" customHeight="1">
      <c r="A25" s="527"/>
      <c r="B25" s="4"/>
      <c r="C25" s="527"/>
      <c r="D25" s="528"/>
      <c r="E25" s="529"/>
      <c r="F25" s="528"/>
      <c r="G25" s="528"/>
      <c r="H25" s="528"/>
      <c r="I25" s="529"/>
      <c r="J25" s="528"/>
      <c r="K25" s="528"/>
      <c r="L25" s="528"/>
      <c r="M25" s="530"/>
      <c r="N25" s="527"/>
      <c r="O25" s="530"/>
      <c r="P25" s="527"/>
      <c r="Q25" s="531">
        <f t="shared" si="1"/>
        <v>0</v>
      </c>
    </row>
    <row r="26" spans="1:17" ht="15" customHeight="1">
      <c r="A26" s="527"/>
      <c r="B26" s="4"/>
      <c r="C26" s="527"/>
      <c r="D26" s="528"/>
      <c r="E26" s="529"/>
      <c r="F26" s="528"/>
      <c r="G26" s="528"/>
      <c r="H26" s="528"/>
      <c r="I26" s="529"/>
      <c r="J26" s="528"/>
      <c r="K26" s="528"/>
      <c r="L26" s="528"/>
      <c r="M26" s="530"/>
      <c r="N26" s="527"/>
      <c r="O26" s="530"/>
      <c r="P26" s="527"/>
      <c r="Q26" s="531">
        <f t="shared" si="1"/>
        <v>0</v>
      </c>
    </row>
    <row r="27" spans="1:17" ht="15" customHeight="1">
      <c r="A27" s="527"/>
      <c r="B27" s="4"/>
      <c r="C27" s="527"/>
      <c r="D27" s="528"/>
      <c r="E27" s="529"/>
      <c r="F27" s="528"/>
      <c r="G27" s="528"/>
      <c r="H27" s="528"/>
      <c r="I27" s="529"/>
      <c r="J27" s="528"/>
      <c r="K27" s="528"/>
      <c r="L27" s="528"/>
      <c r="M27" s="530"/>
      <c r="N27" s="527"/>
      <c r="O27" s="530"/>
      <c r="P27" s="527"/>
      <c r="Q27" s="531">
        <f t="shared" si="1"/>
        <v>0</v>
      </c>
    </row>
    <row r="28" spans="1:17" ht="15" customHeight="1">
      <c r="A28" s="527"/>
      <c r="B28" s="4"/>
      <c r="C28" s="527"/>
      <c r="D28" s="528"/>
      <c r="E28" s="529"/>
      <c r="F28" s="528"/>
      <c r="G28" s="528"/>
      <c r="H28" s="528"/>
      <c r="I28" s="529"/>
      <c r="J28" s="528"/>
      <c r="K28" s="528"/>
      <c r="L28" s="528"/>
      <c r="M28" s="530"/>
      <c r="N28" s="527"/>
      <c r="O28" s="530"/>
      <c r="P28" s="527"/>
      <c r="Q28" s="531">
        <f t="shared" si="1"/>
        <v>0</v>
      </c>
    </row>
    <row r="29" spans="1:17" ht="15" customHeight="1">
      <c r="A29" s="527"/>
      <c r="B29" s="4"/>
      <c r="C29" s="527"/>
      <c r="D29" s="528"/>
      <c r="E29" s="529"/>
      <c r="F29" s="528"/>
      <c r="G29" s="528"/>
      <c r="H29" s="528"/>
      <c r="I29" s="529"/>
      <c r="J29" s="528"/>
      <c r="K29" s="528"/>
      <c r="L29" s="528"/>
      <c r="M29" s="530"/>
      <c r="N29" s="527"/>
      <c r="O29" s="530"/>
      <c r="P29" s="527"/>
      <c r="Q29" s="531">
        <f t="shared" si="1"/>
        <v>0</v>
      </c>
    </row>
    <row r="30" spans="1:17" ht="15" customHeight="1">
      <c r="A30" s="527"/>
      <c r="B30" s="4"/>
      <c r="C30" s="527"/>
      <c r="D30" s="528"/>
      <c r="E30" s="529"/>
      <c r="F30" s="528"/>
      <c r="G30" s="528"/>
      <c r="H30" s="528"/>
      <c r="I30" s="529"/>
      <c r="J30" s="528"/>
      <c r="K30" s="528"/>
      <c r="L30" s="528"/>
      <c r="M30" s="530"/>
      <c r="N30" s="527"/>
      <c r="O30" s="530"/>
      <c r="P30" s="527"/>
      <c r="Q30" s="531">
        <f t="shared" si="1"/>
        <v>0</v>
      </c>
    </row>
    <row r="31" spans="1:17" ht="15" customHeight="1">
      <c r="A31" s="527"/>
      <c r="B31" s="4"/>
      <c r="C31" s="527"/>
      <c r="D31" s="528"/>
      <c r="E31" s="529"/>
      <c r="F31" s="528"/>
      <c r="G31" s="528"/>
      <c r="H31" s="528"/>
      <c r="I31" s="529"/>
      <c r="J31" s="528"/>
      <c r="K31" s="528"/>
      <c r="L31" s="528"/>
      <c r="M31" s="530"/>
      <c r="N31" s="527"/>
      <c r="O31" s="530"/>
      <c r="P31" s="527"/>
      <c r="Q31" s="531">
        <f t="shared" si="1"/>
        <v>0</v>
      </c>
    </row>
    <row r="32" spans="1:17" ht="15" customHeight="1">
      <c r="A32" s="527"/>
      <c r="B32" s="4"/>
      <c r="C32" s="527"/>
      <c r="D32" s="528"/>
      <c r="E32" s="529"/>
      <c r="F32" s="528"/>
      <c r="G32" s="528"/>
      <c r="H32" s="528"/>
      <c r="I32" s="529"/>
      <c r="J32" s="528"/>
      <c r="K32" s="528"/>
      <c r="L32" s="528"/>
      <c r="M32" s="530"/>
      <c r="N32" s="527"/>
      <c r="O32" s="530"/>
      <c r="P32" s="527"/>
      <c r="Q32" s="531">
        <f t="shared" si="1"/>
        <v>0</v>
      </c>
    </row>
    <row r="33" spans="1:17" ht="15" customHeight="1">
      <c r="A33" s="527"/>
      <c r="B33" s="4"/>
      <c r="C33" s="527"/>
      <c r="D33" s="528"/>
      <c r="E33" s="529"/>
      <c r="F33" s="528"/>
      <c r="G33" s="528"/>
      <c r="H33" s="528"/>
      <c r="I33" s="529"/>
      <c r="J33" s="528"/>
      <c r="K33" s="528"/>
      <c r="L33" s="528"/>
      <c r="M33" s="530"/>
      <c r="N33" s="527"/>
      <c r="O33" s="530"/>
      <c r="P33" s="527"/>
      <c r="Q33" s="531">
        <f t="shared" si="1"/>
        <v>0</v>
      </c>
    </row>
    <row r="34" spans="1:17" ht="15" customHeight="1">
      <c r="A34" s="529"/>
      <c r="B34" s="9"/>
      <c r="C34" s="529"/>
      <c r="D34" s="528"/>
      <c r="E34" s="529"/>
      <c r="F34" s="528"/>
      <c r="G34" s="528"/>
      <c r="H34" s="528"/>
      <c r="I34" s="529"/>
      <c r="J34" s="528"/>
      <c r="K34" s="528"/>
      <c r="L34" s="528"/>
      <c r="M34" s="531"/>
      <c r="N34" s="529"/>
      <c r="O34" s="531"/>
      <c r="P34" s="529"/>
      <c r="Q34" s="531">
        <f t="shared" si="1"/>
        <v>0</v>
      </c>
    </row>
    <row r="35" spans="1:17">
      <c r="A35" s="299"/>
      <c r="B35" s="299"/>
      <c r="C35" s="299"/>
      <c r="D35" s="300"/>
      <c r="E35" s="301"/>
      <c r="F35" s="301"/>
      <c r="G35" s="301"/>
      <c r="H35" s="301"/>
      <c r="I35" s="301"/>
      <c r="J35" s="301"/>
      <c r="K35" s="301"/>
      <c r="L35" s="301"/>
      <c r="M35" s="299"/>
      <c r="N35" s="299"/>
      <c r="O35" s="299"/>
      <c r="P35" s="299"/>
      <c r="Q35" s="299"/>
    </row>
    <row r="36" spans="1:17" ht="20.100000000000001" customHeight="1">
      <c r="A36" s="593" t="str">
        <f>"Shorty JUGEND (Anzahl: "&amp;COUNT(A38:A42)&amp;")"</f>
        <v>Shorty JUGEND (Anzahl: 1)</v>
      </c>
      <c r="B36" s="594"/>
      <c r="C36" s="594"/>
      <c r="D36" s="594"/>
      <c r="E36" s="597" t="s">
        <v>29</v>
      </c>
      <c r="F36" s="595"/>
      <c r="G36" s="595"/>
      <c r="H36" s="595"/>
      <c r="I36" s="595"/>
      <c r="J36" s="595"/>
      <c r="K36" s="595"/>
      <c r="L36" s="596"/>
      <c r="M36" s="595" t="s">
        <v>31</v>
      </c>
      <c r="N36" s="595"/>
      <c r="O36" s="595"/>
      <c r="P36" s="595"/>
      <c r="Q36" s="596"/>
    </row>
    <row r="37" spans="1:17" ht="20.100000000000001" customHeight="1">
      <c r="A37" s="4" t="s">
        <v>12</v>
      </c>
      <c r="B37" s="4" t="s">
        <v>30</v>
      </c>
      <c r="C37" s="4" t="s">
        <v>94</v>
      </c>
      <c r="D37" s="5" t="s">
        <v>86</v>
      </c>
      <c r="E37" s="406" t="s">
        <v>13</v>
      </c>
      <c r="F37" s="404" t="s">
        <v>2</v>
      </c>
      <c r="G37" s="404" t="s">
        <v>1</v>
      </c>
      <c r="H37" s="404" t="s">
        <v>3</v>
      </c>
      <c r="I37" s="406" t="s">
        <v>13</v>
      </c>
      <c r="J37" s="404" t="s">
        <v>2</v>
      </c>
      <c r="K37" s="404" t="s">
        <v>1</v>
      </c>
      <c r="L37" s="404" t="s">
        <v>3</v>
      </c>
      <c r="M37" s="4" t="s">
        <v>4</v>
      </c>
      <c r="N37" s="4" t="s">
        <v>5</v>
      </c>
      <c r="O37" s="4" t="s">
        <v>6</v>
      </c>
      <c r="P37" s="4" t="s">
        <v>7</v>
      </c>
      <c r="Q37" s="9" t="s">
        <v>8</v>
      </c>
    </row>
    <row r="38" spans="1:17" ht="15" customHeight="1">
      <c r="A38" s="224">
        <v>1</v>
      </c>
      <c r="B38" s="225">
        <v>1</v>
      </c>
      <c r="C38" s="224" t="s">
        <v>47</v>
      </c>
      <c r="D38" s="226" t="s">
        <v>99</v>
      </c>
      <c r="E38" s="231" t="s">
        <v>95</v>
      </c>
      <c r="F38" s="305" t="s">
        <v>96</v>
      </c>
      <c r="G38" s="306" t="s">
        <v>97</v>
      </c>
      <c r="H38" s="307" t="s">
        <v>98</v>
      </c>
      <c r="I38" s="231" t="s">
        <v>95</v>
      </c>
      <c r="J38" s="227" t="s">
        <v>96</v>
      </c>
      <c r="K38" s="228" t="s">
        <v>97</v>
      </c>
      <c r="L38" s="229" t="s">
        <v>98</v>
      </c>
      <c r="M38" s="372"/>
      <c r="N38" s="231"/>
      <c r="O38" s="232"/>
      <c r="P38" s="231"/>
      <c r="Q38" s="373">
        <f>SUM(M38:P38)</f>
        <v>0</v>
      </c>
    </row>
    <row r="39" spans="1:17" ht="15" customHeight="1">
      <c r="A39" s="235"/>
      <c r="B39" s="236"/>
      <c r="C39" s="235"/>
      <c r="D39" s="260"/>
      <c r="E39" s="242"/>
      <c r="F39" s="257"/>
      <c r="G39" s="258"/>
      <c r="H39" s="259"/>
      <c r="I39" s="242"/>
      <c r="J39" s="257"/>
      <c r="K39" s="258"/>
      <c r="L39" s="259"/>
      <c r="M39" s="374"/>
      <c r="N39" s="242"/>
      <c r="O39" s="243"/>
      <c r="P39" s="242"/>
      <c r="Q39" s="375">
        <f>SUM(M39:P39)</f>
        <v>0</v>
      </c>
    </row>
    <row r="40" spans="1:17" ht="15" customHeight="1">
      <c r="A40" s="235"/>
      <c r="B40" s="236"/>
      <c r="C40" s="235"/>
      <c r="D40" s="260"/>
      <c r="E40" s="407"/>
      <c r="F40" s="238"/>
      <c r="G40" s="239"/>
      <c r="H40" s="240"/>
      <c r="I40" s="407"/>
      <c r="J40" s="238"/>
      <c r="K40" s="239"/>
      <c r="L40" s="240"/>
      <c r="M40" s="374"/>
      <c r="N40" s="242"/>
      <c r="O40" s="243"/>
      <c r="P40" s="242"/>
      <c r="Q40" s="375">
        <f>SUM(M40:P40)</f>
        <v>0</v>
      </c>
    </row>
    <row r="41" spans="1:17" ht="15" customHeight="1">
      <c r="A41" s="312"/>
      <c r="B41" s="313"/>
      <c r="C41" s="312"/>
      <c r="D41" s="314"/>
      <c r="E41" s="408"/>
      <c r="F41" s="315"/>
      <c r="G41" s="316"/>
      <c r="H41" s="317"/>
      <c r="I41" s="408"/>
      <c r="J41" s="315"/>
      <c r="K41" s="316"/>
      <c r="L41" s="317"/>
      <c r="M41" s="381"/>
      <c r="N41" s="248"/>
      <c r="O41" s="247"/>
      <c r="P41" s="248"/>
      <c r="Q41" s="382">
        <f>SUM(M41:P41)</f>
        <v>0</v>
      </c>
    </row>
    <row r="42" spans="1:17" ht="15" customHeight="1">
      <c r="A42" s="377"/>
      <c r="B42" s="378"/>
      <c r="C42" s="377"/>
      <c r="D42" s="263"/>
      <c r="E42" s="380"/>
      <c r="F42" s="264"/>
      <c r="G42" s="265"/>
      <c r="H42" s="266"/>
      <c r="I42" s="380"/>
      <c r="J42" s="264"/>
      <c r="K42" s="265"/>
      <c r="L42" s="266"/>
      <c r="M42" s="379"/>
      <c r="N42" s="380"/>
      <c r="O42" s="169"/>
      <c r="P42" s="380"/>
      <c r="Q42" s="376">
        <f>SUM(M42:P42)</f>
        <v>0</v>
      </c>
    </row>
    <row r="44" spans="1:17">
      <c r="A44" s="330"/>
    </row>
  </sheetData>
  <mergeCells count="6">
    <mergeCell ref="A3:D3"/>
    <mergeCell ref="A36:D36"/>
    <mergeCell ref="M36:Q36"/>
    <mergeCell ref="M3:Q3"/>
    <mergeCell ref="E36:L36"/>
    <mergeCell ref="E3:L3"/>
  </mergeCells>
  <phoneticPr fontId="0" type="noConversion"/>
  <printOptions horizontalCentered="1"/>
  <pageMargins left="0.19685039370078741" right="0.19685039370078741" top="0.98425196850393704" bottom="0.98425196850393704" header="0.51181102362204722" footer="0.51181102362204722"/>
  <pageSetup paperSize="9" scale="71" orientation="landscape" horizontalDpi="300" verticalDpi="300" r:id="rId1"/>
  <headerFooter alignWithMargins="0">
    <oddFooter>&amp;L&amp;8Vorlage: Sören Marquardt HSVRM, Dateiversion 2014
Druck: &amp;D, &amp;T Uhr.&amp;C&amp;8Datei: &amp;F
Blatt: &amp;A&amp;R&amp;8Seite:
&amp;P/&amp;N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44"/>
  <sheetViews>
    <sheetView workbookViewId="0">
      <pane ySplit="4" topLeftCell="A5" activePane="bottomLeft" state="frozen"/>
      <selection sqref="A1:H1"/>
      <selection pane="bottomLeft" activeCell="A5" sqref="A5"/>
    </sheetView>
  </sheetViews>
  <sheetFormatPr baseColWidth="10" defaultRowHeight="12.75"/>
  <cols>
    <col min="1" max="2" width="4.7109375" style="222" customWidth="1"/>
    <col min="3" max="3" width="7.28515625" style="222" bestFit="1" customWidth="1"/>
    <col min="4" max="4" width="16.7109375" style="223" bestFit="1" customWidth="1"/>
    <col min="5" max="5" width="3.85546875" style="223" bestFit="1" customWidth="1"/>
    <col min="6" max="7" width="10.7109375" style="223" customWidth="1"/>
    <col min="8" max="8" width="25.7109375" style="223" customWidth="1"/>
    <col min="9" max="9" width="3.85546875" style="223" bestFit="1" customWidth="1"/>
    <col min="10" max="11" width="10.7109375" style="223" customWidth="1"/>
    <col min="12" max="12" width="25.7109375" style="223" customWidth="1"/>
    <col min="13" max="13" width="5.7109375" style="222" customWidth="1"/>
    <col min="14" max="14" width="3.7109375" style="222" customWidth="1"/>
    <col min="15" max="15" width="5.7109375" style="222" customWidth="1"/>
    <col min="16" max="16" width="3.7109375" style="222" customWidth="1"/>
    <col min="17" max="17" width="7.7109375" style="222" customWidth="1"/>
    <col min="18" max="18" width="5.28515625" style="222" customWidth="1"/>
    <col min="19" max="19" width="6.28515625" style="222" customWidth="1"/>
    <col min="20" max="20" width="5.7109375" style="222" customWidth="1"/>
    <col min="21" max="21" width="3.7109375" style="222" customWidth="1"/>
    <col min="22" max="22" width="7.7109375" style="222" customWidth="1"/>
    <col min="23" max="23" width="5.28515625" style="222" customWidth="1"/>
    <col min="24" max="24" width="6.28515625" style="222" customWidth="1"/>
    <col min="25" max="25" width="5.7109375" style="222" customWidth="1"/>
    <col min="26" max="26" width="3.7109375" style="222" customWidth="1"/>
    <col min="27" max="27" width="7.7109375" style="222" customWidth="1"/>
    <col min="28" max="28" width="5.28515625" style="222" customWidth="1"/>
    <col min="29" max="29" width="6.28515625" style="222" customWidth="1"/>
    <col min="30" max="30" width="5.7109375" style="222" customWidth="1"/>
    <col min="31" max="31" width="3.7109375" style="222" customWidth="1"/>
    <col min="32" max="32" width="7.7109375" style="222" customWidth="1"/>
    <col min="33" max="33" width="5.28515625" style="222" customWidth="1"/>
    <col min="34" max="34" width="6.28515625" style="222" customWidth="1"/>
    <col min="35" max="35" width="5.7109375" style="222" customWidth="1"/>
    <col min="36" max="36" width="3.7109375" style="222" customWidth="1"/>
    <col min="37" max="37" width="7.7109375" style="222" customWidth="1"/>
    <col min="38" max="38" width="5.28515625" style="222" customWidth="1"/>
    <col min="39" max="16384" width="11.42578125" style="222"/>
  </cols>
  <sheetData>
    <row r="1" spans="1:38" ht="15.75">
      <c r="A1" s="221" t="str">
        <f>Stammdaten!A20</f>
        <v>Kreismeisterschaft im Turnierhundsport  (HSV Betziesdorf / HSVRM / Kreisgruppe 2) am: 07.05.2017</v>
      </c>
    </row>
    <row r="2" spans="1:38" ht="15">
      <c r="A2" s="402" t="str">
        <f>Stammdaten!A21</f>
        <v xml:space="preserve">PL: Lothar Biesenroth LR THS: Petra Gerstner (HSVRM)   </v>
      </c>
    </row>
    <row r="3" spans="1:38" ht="20.100000000000001" customHeight="1">
      <c r="A3" s="593" t="str">
        <f>"Shorty ERWACHSENE (Anzahl: "&amp;COUNT(A5:A34)&amp;")"</f>
        <v>Shorty ERWACHSENE (Anzahl: 1)</v>
      </c>
      <c r="B3" s="594"/>
      <c r="C3" s="594"/>
      <c r="D3" s="594"/>
      <c r="E3" s="597" t="s">
        <v>29</v>
      </c>
      <c r="F3" s="595"/>
      <c r="G3" s="595"/>
      <c r="H3" s="595"/>
      <c r="I3" s="595"/>
      <c r="J3" s="595"/>
      <c r="K3" s="595"/>
      <c r="L3" s="596"/>
      <c r="M3" s="595" t="s">
        <v>23</v>
      </c>
      <c r="N3" s="595"/>
      <c r="O3" s="595"/>
      <c r="P3" s="595"/>
      <c r="Q3" s="595"/>
      <c r="R3" s="596"/>
      <c r="S3" s="597" t="s">
        <v>26</v>
      </c>
      <c r="T3" s="595"/>
      <c r="U3" s="595"/>
      <c r="V3" s="595"/>
      <c r="W3" s="596"/>
      <c r="X3" s="597" t="s">
        <v>27</v>
      </c>
      <c r="Y3" s="595"/>
      <c r="Z3" s="595"/>
      <c r="AA3" s="595"/>
      <c r="AB3" s="596"/>
      <c r="AC3" s="597" t="s">
        <v>28</v>
      </c>
      <c r="AD3" s="595"/>
      <c r="AE3" s="595"/>
      <c r="AF3" s="595"/>
      <c r="AG3" s="596"/>
      <c r="AH3" s="597" t="s">
        <v>56</v>
      </c>
      <c r="AI3" s="595"/>
      <c r="AJ3" s="595"/>
      <c r="AK3" s="595"/>
      <c r="AL3" s="596"/>
    </row>
    <row r="4" spans="1:38" ht="20.100000000000001" customHeight="1">
      <c r="A4" s="4" t="s">
        <v>12</v>
      </c>
      <c r="B4" s="4" t="s">
        <v>30</v>
      </c>
      <c r="C4" s="4" t="s">
        <v>94</v>
      </c>
      <c r="D4" s="5" t="s">
        <v>86</v>
      </c>
      <c r="E4" s="406" t="s">
        <v>13</v>
      </c>
      <c r="F4" s="404" t="s">
        <v>2</v>
      </c>
      <c r="G4" s="404" t="s">
        <v>1</v>
      </c>
      <c r="H4" s="404" t="s">
        <v>3</v>
      </c>
      <c r="I4" s="406" t="s">
        <v>13</v>
      </c>
      <c r="J4" s="404" t="s">
        <v>2</v>
      </c>
      <c r="K4" s="404" t="s">
        <v>1</v>
      </c>
      <c r="L4" s="404" t="s">
        <v>3</v>
      </c>
      <c r="M4" s="4" t="s">
        <v>4</v>
      </c>
      <c r="N4" s="4" t="s">
        <v>5</v>
      </c>
      <c r="O4" s="4" t="s">
        <v>6</v>
      </c>
      <c r="P4" s="4" t="s">
        <v>7</v>
      </c>
      <c r="Q4" s="9" t="s">
        <v>8</v>
      </c>
      <c r="R4" s="4" t="s">
        <v>9</v>
      </c>
      <c r="S4" s="4" t="s">
        <v>24</v>
      </c>
      <c r="T4" s="4" t="s">
        <v>21</v>
      </c>
      <c r="U4" s="4" t="s">
        <v>25</v>
      </c>
      <c r="V4" s="4" t="s">
        <v>8</v>
      </c>
      <c r="W4" s="4" t="s">
        <v>9</v>
      </c>
      <c r="X4" s="4" t="s">
        <v>24</v>
      </c>
      <c r="Y4" s="4" t="s">
        <v>21</v>
      </c>
      <c r="Z4" s="4" t="s">
        <v>25</v>
      </c>
      <c r="AA4" s="4" t="s">
        <v>8</v>
      </c>
      <c r="AB4" s="4" t="s">
        <v>9</v>
      </c>
      <c r="AC4" s="4" t="s">
        <v>24</v>
      </c>
      <c r="AD4" s="4" t="s">
        <v>21</v>
      </c>
      <c r="AE4" s="4" t="s">
        <v>25</v>
      </c>
      <c r="AF4" s="4" t="s">
        <v>8</v>
      </c>
      <c r="AG4" s="4" t="s">
        <v>9</v>
      </c>
      <c r="AH4" s="4" t="s">
        <v>24</v>
      </c>
      <c r="AI4" s="4" t="s">
        <v>21</v>
      </c>
      <c r="AJ4" s="4" t="s">
        <v>25</v>
      </c>
      <c r="AK4" s="4" t="s">
        <v>8</v>
      </c>
      <c r="AL4" s="4" t="s">
        <v>9</v>
      </c>
    </row>
    <row r="5" spans="1:38" ht="15" customHeight="1">
      <c r="A5" s="224">
        <v>1</v>
      </c>
      <c r="B5" s="225">
        <v>1</v>
      </c>
      <c r="C5" s="224" t="s">
        <v>47</v>
      </c>
      <c r="D5" s="226" t="s">
        <v>99</v>
      </c>
      <c r="E5" s="409" t="s">
        <v>95</v>
      </c>
      <c r="F5" s="227" t="s">
        <v>96</v>
      </c>
      <c r="G5" s="228" t="s">
        <v>97</v>
      </c>
      <c r="H5" s="229" t="s">
        <v>98</v>
      </c>
      <c r="I5" s="409" t="s">
        <v>95</v>
      </c>
      <c r="J5" s="227" t="s">
        <v>96</v>
      </c>
      <c r="K5" s="228" t="s">
        <v>97</v>
      </c>
      <c r="L5" s="229" t="s">
        <v>98</v>
      </c>
      <c r="M5" s="230"/>
      <c r="N5" s="231"/>
      <c r="O5" s="232"/>
      <c r="P5" s="231"/>
      <c r="Q5" s="34">
        <f t="shared" ref="Q5:Q34" si="0">SUM(M5:P5)</f>
        <v>0</v>
      </c>
      <c r="R5" s="12"/>
      <c r="S5" s="233"/>
      <c r="T5" s="232"/>
      <c r="U5" s="231"/>
      <c r="V5" s="34">
        <f t="shared" ref="V5:V20" si="1">SUM(T5:U5)</f>
        <v>0</v>
      </c>
      <c r="W5" s="234"/>
      <c r="X5" s="233"/>
      <c r="Y5" s="232"/>
      <c r="Z5" s="231"/>
      <c r="AA5" s="34">
        <f t="shared" ref="AA5:AA12" si="2">SUM(Y5:Z5)</f>
        <v>0</v>
      </c>
      <c r="AB5" s="234"/>
      <c r="AC5" s="233"/>
      <c r="AD5" s="232"/>
      <c r="AE5" s="231"/>
      <c r="AF5" s="34">
        <f>SUM(AD5:AE5)</f>
        <v>0</v>
      </c>
      <c r="AG5" s="234"/>
      <c r="AH5" s="233"/>
      <c r="AI5" s="232"/>
      <c r="AJ5" s="231"/>
      <c r="AK5" s="34">
        <f>SUM(AI5:AJ5)</f>
        <v>0</v>
      </c>
      <c r="AL5" s="234"/>
    </row>
    <row r="6" spans="1:38" ht="15" customHeight="1">
      <c r="A6" s="235"/>
      <c r="B6" s="236"/>
      <c r="C6" s="235"/>
      <c r="D6" s="237"/>
      <c r="E6" s="407"/>
      <c r="F6" s="238"/>
      <c r="G6" s="239"/>
      <c r="H6" s="240"/>
      <c r="I6" s="407"/>
      <c r="J6" s="238"/>
      <c r="K6" s="239"/>
      <c r="L6" s="240"/>
      <c r="M6" s="241"/>
      <c r="N6" s="242"/>
      <c r="O6" s="243"/>
      <c r="P6" s="242"/>
      <c r="Q6" s="35">
        <f t="shared" si="0"/>
        <v>0</v>
      </c>
      <c r="R6" s="17"/>
      <c r="S6" s="244"/>
      <c r="T6" s="243"/>
      <c r="U6" s="242"/>
      <c r="V6" s="35">
        <f t="shared" si="1"/>
        <v>0</v>
      </c>
      <c r="W6" s="245"/>
      <c r="X6" s="244"/>
      <c r="Y6" s="243"/>
      <c r="Z6" s="242"/>
      <c r="AA6" s="35">
        <f t="shared" si="2"/>
        <v>0</v>
      </c>
      <c r="AB6" s="245"/>
      <c r="AC6" s="244"/>
      <c r="AD6" s="243"/>
      <c r="AE6" s="242"/>
      <c r="AF6" s="35">
        <f>SUM(AD6:AE6)</f>
        <v>0</v>
      </c>
      <c r="AG6" s="245"/>
      <c r="AH6" s="246"/>
      <c r="AI6" s="247"/>
      <c r="AJ6" s="248"/>
      <c r="AK6" s="138">
        <f>SUM(AI6:AJ6)</f>
        <v>0</v>
      </c>
      <c r="AL6" s="249"/>
    </row>
    <row r="7" spans="1:38" ht="15" customHeight="1">
      <c r="A7" s="235"/>
      <c r="B7" s="236"/>
      <c r="C7" s="235"/>
      <c r="D7" s="237"/>
      <c r="E7" s="407"/>
      <c r="F7" s="238"/>
      <c r="G7" s="239"/>
      <c r="H7" s="240"/>
      <c r="I7" s="407"/>
      <c r="J7" s="238"/>
      <c r="K7" s="239"/>
      <c r="L7" s="240"/>
      <c r="M7" s="241"/>
      <c r="N7" s="242"/>
      <c r="O7" s="243"/>
      <c r="P7" s="242"/>
      <c r="Q7" s="35">
        <f t="shared" si="0"/>
        <v>0</v>
      </c>
      <c r="R7" s="17"/>
      <c r="S7" s="244"/>
      <c r="T7" s="243"/>
      <c r="U7" s="242"/>
      <c r="V7" s="35">
        <f t="shared" si="1"/>
        <v>0</v>
      </c>
      <c r="W7" s="245"/>
      <c r="X7" s="244"/>
      <c r="Y7" s="243"/>
      <c r="Z7" s="242"/>
      <c r="AA7" s="35">
        <f t="shared" si="2"/>
        <v>0</v>
      </c>
      <c r="AB7" s="245"/>
      <c r="AC7" s="244"/>
      <c r="AD7" s="243"/>
      <c r="AE7" s="242"/>
      <c r="AF7" s="35">
        <f>SUM(AD7:AE7)</f>
        <v>0</v>
      </c>
      <c r="AG7" s="250"/>
      <c r="AH7" s="233"/>
      <c r="AI7" s="232"/>
      <c r="AJ7" s="231"/>
      <c r="AK7" s="34">
        <f>SUM(AI7:AJ7)</f>
        <v>0</v>
      </c>
      <c r="AL7" s="234"/>
    </row>
    <row r="8" spans="1:38" ht="15" customHeight="1">
      <c r="A8" s="235"/>
      <c r="B8" s="236"/>
      <c r="C8" s="235"/>
      <c r="D8" s="237"/>
      <c r="E8" s="407"/>
      <c r="F8" s="238"/>
      <c r="G8" s="239"/>
      <c r="H8" s="240"/>
      <c r="I8" s="407"/>
      <c r="J8" s="238"/>
      <c r="K8" s="239"/>
      <c r="L8" s="240"/>
      <c r="M8" s="241"/>
      <c r="N8" s="242"/>
      <c r="O8" s="243"/>
      <c r="P8" s="242"/>
      <c r="Q8" s="35">
        <f t="shared" si="0"/>
        <v>0</v>
      </c>
      <c r="R8" s="17"/>
      <c r="S8" s="244"/>
      <c r="T8" s="243"/>
      <c r="U8" s="242"/>
      <c r="V8" s="35">
        <f t="shared" si="1"/>
        <v>0</v>
      </c>
      <c r="W8" s="245"/>
      <c r="X8" s="244"/>
      <c r="Y8" s="243"/>
      <c r="Z8" s="242"/>
      <c r="AA8" s="35">
        <f t="shared" si="2"/>
        <v>0</v>
      </c>
      <c r="AB8" s="245"/>
      <c r="AC8" s="246"/>
      <c r="AD8" s="247"/>
      <c r="AE8" s="248"/>
      <c r="AF8" s="138">
        <f>SUM(AD8:AE8)</f>
        <v>0</v>
      </c>
      <c r="AG8" s="253"/>
      <c r="AH8" s="270"/>
      <c r="AI8" s="269"/>
      <c r="AJ8" s="268"/>
      <c r="AK8" s="169">
        <f>SUM(AI8:AJ8)</f>
        <v>0</v>
      </c>
      <c r="AL8" s="271"/>
    </row>
    <row r="9" spans="1:38" ht="15" customHeight="1">
      <c r="A9" s="235"/>
      <c r="B9" s="236"/>
      <c r="C9" s="235"/>
      <c r="D9" s="237"/>
      <c r="E9" s="407"/>
      <c r="F9" s="238"/>
      <c r="G9" s="239"/>
      <c r="H9" s="240"/>
      <c r="I9" s="407"/>
      <c r="J9" s="238"/>
      <c r="K9" s="239"/>
      <c r="L9" s="240"/>
      <c r="M9" s="241"/>
      <c r="N9" s="242"/>
      <c r="O9" s="243"/>
      <c r="P9" s="242"/>
      <c r="Q9" s="35">
        <f t="shared" si="0"/>
        <v>0</v>
      </c>
      <c r="R9" s="17"/>
      <c r="S9" s="244"/>
      <c r="T9" s="243"/>
      <c r="U9" s="242"/>
      <c r="V9" s="35">
        <f t="shared" si="1"/>
        <v>0</v>
      </c>
      <c r="W9" s="245"/>
      <c r="X9" s="244"/>
      <c r="Y9" s="243"/>
      <c r="Z9" s="242"/>
      <c r="AA9" s="35">
        <f t="shared" si="2"/>
        <v>0</v>
      </c>
      <c r="AB9" s="250"/>
      <c r="AC9" s="251"/>
      <c r="AD9" s="108"/>
      <c r="AE9" s="252"/>
      <c r="AF9" s="108"/>
      <c r="AG9" s="252"/>
      <c r="AH9" s="255"/>
      <c r="AI9" s="98"/>
      <c r="AJ9" s="255"/>
      <c r="AK9" s="98"/>
      <c r="AL9" s="256"/>
    </row>
    <row r="10" spans="1:38" ht="15" customHeight="1">
      <c r="A10" s="235"/>
      <c r="B10" s="236"/>
      <c r="C10" s="235"/>
      <c r="D10" s="237"/>
      <c r="E10" s="242"/>
      <c r="F10" s="257"/>
      <c r="G10" s="258"/>
      <c r="H10" s="259"/>
      <c r="I10" s="242"/>
      <c r="J10" s="238"/>
      <c r="K10" s="239"/>
      <c r="L10" s="240"/>
      <c r="M10" s="241"/>
      <c r="N10" s="242"/>
      <c r="O10" s="243"/>
      <c r="P10" s="242"/>
      <c r="Q10" s="35">
        <f t="shared" si="0"/>
        <v>0</v>
      </c>
      <c r="R10" s="17"/>
      <c r="S10" s="244"/>
      <c r="T10" s="243"/>
      <c r="U10" s="242"/>
      <c r="V10" s="35">
        <f t="shared" si="1"/>
        <v>0</v>
      </c>
      <c r="W10" s="245"/>
      <c r="X10" s="244"/>
      <c r="Y10" s="243"/>
      <c r="Z10" s="242"/>
      <c r="AA10" s="35">
        <f t="shared" si="2"/>
        <v>0</v>
      </c>
      <c r="AB10" s="250"/>
      <c r="AC10" s="254"/>
      <c r="AD10" s="98"/>
      <c r="AE10" s="255"/>
      <c r="AF10" s="98"/>
      <c r="AG10" s="255"/>
      <c r="AH10" s="255"/>
      <c r="AI10" s="98"/>
      <c r="AJ10" s="255"/>
      <c r="AK10" s="98"/>
      <c r="AL10" s="256"/>
    </row>
    <row r="11" spans="1:38" ht="15" customHeight="1">
      <c r="A11" s="235"/>
      <c r="B11" s="236"/>
      <c r="C11" s="235"/>
      <c r="D11" s="260"/>
      <c r="E11" s="242"/>
      <c r="F11" s="257"/>
      <c r="G11" s="258"/>
      <c r="H11" s="259"/>
      <c r="I11" s="242"/>
      <c r="J11" s="257"/>
      <c r="K11" s="258"/>
      <c r="L11" s="259"/>
      <c r="M11" s="241"/>
      <c r="N11" s="242"/>
      <c r="O11" s="243"/>
      <c r="P11" s="242"/>
      <c r="Q11" s="35">
        <f t="shared" si="0"/>
        <v>0</v>
      </c>
      <c r="R11" s="17"/>
      <c r="S11" s="244"/>
      <c r="T11" s="243"/>
      <c r="U11" s="242"/>
      <c r="V11" s="35">
        <f t="shared" si="1"/>
        <v>0</v>
      </c>
      <c r="W11" s="245"/>
      <c r="X11" s="244"/>
      <c r="Y11" s="243"/>
      <c r="Z11" s="242"/>
      <c r="AA11" s="35">
        <f t="shared" si="2"/>
        <v>0</v>
      </c>
      <c r="AB11" s="250"/>
      <c r="AC11" s="254"/>
      <c r="AD11" s="98"/>
      <c r="AE11" s="255"/>
      <c r="AF11" s="98"/>
      <c r="AG11" s="255"/>
      <c r="AH11" s="255"/>
      <c r="AI11" s="98"/>
      <c r="AJ11" s="255"/>
      <c r="AK11" s="98"/>
      <c r="AL11" s="256"/>
    </row>
    <row r="12" spans="1:38" ht="15" customHeight="1">
      <c r="A12" s="235"/>
      <c r="B12" s="236"/>
      <c r="C12" s="235"/>
      <c r="D12" s="237"/>
      <c r="E12" s="407"/>
      <c r="F12" s="238"/>
      <c r="G12" s="239"/>
      <c r="H12" s="240"/>
      <c r="I12" s="407"/>
      <c r="J12" s="238"/>
      <c r="K12" s="239"/>
      <c r="L12" s="240"/>
      <c r="M12" s="241"/>
      <c r="N12" s="242"/>
      <c r="O12" s="243"/>
      <c r="P12" s="242"/>
      <c r="Q12" s="35">
        <f t="shared" si="0"/>
        <v>0</v>
      </c>
      <c r="R12" s="17"/>
      <c r="S12" s="244"/>
      <c r="T12" s="243"/>
      <c r="U12" s="242"/>
      <c r="V12" s="35">
        <f t="shared" si="1"/>
        <v>0</v>
      </c>
      <c r="W12" s="245"/>
      <c r="X12" s="246"/>
      <c r="Y12" s="247"/>
      <c r="Z12" s="248"/>
      <c r="AA12" s="138">
        <f t="shared" si="2"/>
        <v>0</v>
      </c>
      <c r="AB12" s="253"/>
      <c r="AC12" s="254"/>
      <c r="AD12" s="98"/>
      <c r="AE12" s="255"/>
      <c r="AF12" s="98"/>
      <c r="AG12" s="255"/>
      <c r="AH12" s="255"/>
      <c r="AI12" s="98"/>
      <c r="AJ12" s="255"/>
      <c r="AK12" s="98"/>
      <c r="AL12" s="256"/>
    </row>
    <row r="13" spans="1:38" ht="15" customHeight="1">
      <c r="A13" s="235"/>
      <c r="B13" s="236"/>
      <c r="C13" s="235"/>
      <c r="D13" s="260"/>
      <c r="E13" s="242"/>
      <c r="F13" s="257"/>
      <c r="G13" s="258"/>
      <c r="H13" s="259"/>
      <c r="I13" s="242"/>
      <c r="J13" s="257"/>
      <c r="K13" s="258"/>
      <c r="L13" s="259"/>
      <c r="M13" s="241"/>
      <c r="N13" s="242"/>
      <c r="O13" s="243"/>
      <c r="P13" s="242"/>
      <c r="Q13" s="35">
        <f t="shared" si="0"/>
        <v>0</v>
      </c>
      <c r="R13" s="17"/>
      <c r="S13" s="244"/>
      <c r="T13" s="243"/>
      <c r="U13" s="242"/>
      <c r="V13" s="35">
        <f t="shared" si="1"/>
        <v>0</v>
      </c>
      <c r="W13" s="250"/>
      <c r="X13" s="251"/>
      <c r="Y13" s="108"/>
      <c r="Z13" s="252"/>
      <c r="AA13" s="108"/>
      <c r="AB13" s="252"/>
      <c r="AC13" s="255"/>
      <c r="AD13" s="98"/>
      <c r="AE13" s="255"/>
      <c r="AF13" s="98"/>
      <c r="AG13" s="255"/>
      <c r="AH13" s="255"/>
      <c r="AI13" s="98"/>
      <c r="AJ13" s="255"/>
      <c r="AK13" s="98"/>
      <c r="AL13" s="256"/>
    </row>
    <row r="14" spans="1:38" ht="15" customHeight="1">
      <c r="A14" s="235"/>
      <c r="B14" s="236"/>
      <c r="C14" s="235"/>
      <c r="D14" s="237"/>
      <c r="E14" s="407"/>
      <c r="F14" s="238"/>
      <c r="G14" s="239"/>
      <c r="H14" s="240"/>
      <c r="I14" s="407"/>
      <c r="J14" s="238"/>
      <c r="K14" s="239"/>
      <c r="L14" s="240"/>
      <c r="M14" s="241"/>
      <c r="N14" s="242"/>
      <c r="O14" s="243"/>
      <c r="P14" s="242"/>
      <c r="Q14" s="35">
        <f t="shared" si="0"/>
        <v>0</v>
      </c>
      <c r="R14" s="17"/>
      <c r="S14" s="244"/>
      <c r="T14" s="243"/>
      <c r="U14" s="242"/>
      <c r="V14" s="35">
        <f t="shared" si="1"/>
        <v>0</v>
      </c>
      <c r="W14" s="250"/>
      <c r="X14" s="254"/>
      <c r="Y14" s="98"/>
      <c r="Z14" s="255"/>
      <c r="AA14" s="98"/>
      <c r="AB14" s="255"/>
      <c r="AC14" s="255"/>
      <c r="AD14" s="98"/>
      <c r="AE14" s="255"/>
      <c r="AF14" s="98"/>
      <c r="AG14" s="255"/>
      <c r="AH14" s="255"/>
      <c r="AI14" s="98"/>
      <c r="AJ14" s="255"/>
      <c r="AK14" s="98"/>
      <c r="AL14" s="256"/>
    </row>
    <row r="15" spans="1:38" ht="15" customHeight="1">
      <c r="A15" s="235"/>
      <c r="B15" s="236"/>
      <c r="C15" s="235"/>
      <c r="D15" s="237"/>
      <c r="E15" s="407"/>
      <c r="F15" s="238"/>
      <c r="G15" s="239"/>
      <c r="H15" s="240"/>
      <c r="I15" s="407"/>
      <c r="J15" s="238"/>
      <c r="K15" s="239"/>
      <c r="L15" s="240"/>
      <c r="M15" s="241"/>
      <c r="N15" s="242"/>
      <c r="O15" s="243"/>
      <c r="P15" s="242"/>
      <c r="Q15" s="35">
        <f t="shared" si="0"/>
        <v>0</v>
      </c>
      <c r="R15" s="17"/>
      <c r="S15" s="244"/>
      <c r="T15" s="243"/>
      <c r="U15" s="242"/>
      <c r="V15" s="35">
        <f t="shared" si="1"/>
        <v>0</v>
      </c>
      <c r="W15" s="250"/>
      <c r="X15" s="254"/>
      <c r="Y15" s="98"/>
      <c r="Z15" s="255"/>
      <c r="AA15" s="98"/>
      <c r="AB15" s="255"/>
      <c r="AC15" s="255"/>
      <c r="AD15" s="98"/>
      <c r="AE15" s="255"/>
      <c r="AF15" s="98"/>
      <c r="AG15" s="255"/>
      <c r="AH15" s="255"/>
      <c r="AI15" s="98"/>
      <c r="AJ15" s="255"/>
      <c r="AK15" s="98"/>
      <c r="AL15" s="256"/>
    </row>
    <row r="16" spans="1:38" ht="15" customHeight="1">
      <c r="A16" s="235"/>
      <c r="B16" s="236"/>
      <c r="C16" s="235"/>
      <c r="D16" s="237"/>
      <c r="E16" s="407"/>
      <c r="F16" s="238"/>
      <c r="G16" s="239"/>
      <c r="H16" s="240"/>
      <c r="I16" s="407"/>
      <c r="J16" s="238"/>
      <c r="K16" s="239"/>
      <c r="L16" s="240"/>
      <c r="M16" s="241"/>
      <c r="N16" s="242"/>
      <c r="O16" s="243"/>
      <c r="P16" s="242"/>
      <c r="Q16" s="35">
        <f t="shared" si="0"/>
        <v>0</v>
      </c>
      <c r="R16" s="17"/>
      <c r="S16" s="244"/>
      <c r="T16" s="243"/>
      <c r="U16" s="242"/>
      <c r="V16" s="35">
        <f t="shared" si="1"/>
        <v>0</v>
      </c>
      <c r="W16" s="250"/>
      <c r="X16" s="254"/>
      <c r="Y16" s="98"/>
      <c r="Z16" s="255"/>
      <c r="AA16" s="98"/>
      <c r="AB16" s="255"/>
      <c r="AC16" s="255"/>
      <c r="AD16" s="98"/>
      <c r="AE16" s="255"/>
      <c r="AF16" s="98"/>
      <c r="AG16" s="255"/>
      <c r="AH16" s="255"/>
      <c r="AI16" s="98"/>
      <c r="AJ16" s="255"/>
      <c r="AK16" s="98"/>
      <c r="AL16" s="256"/>
    </row>
    <row r="17" spans="1:38" ht="15" customHeight="1">
      <c r="A17" s="235"/>
      <c r="B17" s="236"/>
      <c r="C17" s="235"/>
      <c r="D17" s="260"/>
      <c r="E17" s="407"/>
      <c r="F17" s="238"/>
      <c r="G17" s="239"/>
      <c r="H17" s="240"/>
      <c r="I17" s="407"/>
      <c r="J17" s="238"/>
      <c r="K17" s="239"/>
      <c r="L17" s="240"/>
      <c r="M17" s="241"/>
      <c r="N17" s="242"/>
      <c r="O17" s="243"/>
      <c r="P17" s="242"/>
      <c r="Q17" s="35">
        <f t="shared" si="0"/>
        <v>0</v>
      </c>
      <c r="R17" s="17"/>
      <c r="S17" s="244"/>
      <c r="T17" s="243"/>
      <c r="U17" s="242"/>
      <c r="V17" s="35">
        <f t="shared" si="1"/>
        <v>0</v>
      </c>
      <c r="W17" s="250"/>
      <c r="X17" s="254"/>
      <c r="Y17" s="98"/>
      <c r="Z17" s="255"/>
      <c r="AA17" s="98"/>
      <c r="AB17" s="255"/>
      <c r="AC17" s="255"/>
      <c r="AD17" s="98"/>
      <c r="AE17" s="255"/>
      <c r="AF17" s="98"/>
      <c r="AG17" s="255"/>
      <c r="AH17" s="255"/>
      <c r="AI17" s="98"/>
      <c r="AJ17" s="255"/>
      <c r="AK17" s="98"/>
      <c r="AL17" s="256"/>
    </row>
    <row r="18" spans="1:38" ht="15" customHeight="1">
      <c r="A18" s="235"/>
      <c r="B18" s="236"/>
      <c r="C18" s="235"/>
      <c r="D18" s="237"/>
      <c r="E18" s="407"/>
      <c r="F18" s="238"/>
      <c r="G18" s="239"/>
      <c r="H18" s="240"/>
      <c r="I18" s="407"/>
      <c r="J18" s="238"/>
      <c r="K18" s="239"/>
      <c r="L18" s="240"/>
      <c r="M18" s="241"/>
      <c r="N18" s="242"/>
      <c r="O18" s="243"/>
      <c r="P18" s="242"/>
      <c r="Q18" s="35">
        <f t="shared" si="0"/>
        <v>0</v>
      </c>
      <c r="R18" s="17"/>
      <c r="S18" s="244"/>
      <c r="T18" s="243"/>
      <c r="U18" s="242"/>
      <c r="V18" s="35">
        <f t="shared" si="1"/>
        <v>0</v>
      </c>
      <c r="W18" s="250"/>
      <c r="X18" s="254"/>
      <c r="Y18" s="98"/>
      <c r="Z18" s="255"/>
      <c r="AA18" s="98"/>
      <c r="AB18" s="255"/>
      <c r="AC18" s="255"/>
      <c r="AD18" s="98"/>
      <c r="AE18" s="255"/>
      <c r="AF18" s="98"/>
      <c r="AG18" s="255"/>
      <c r="AH18" s="255"/>
      <c r="AI18" s="98"/>
      <c r="AJ18" s="255"/>
      <c r="AK18" s="98"/>
      <c r="AL18" s="256"/>
    </row>
    <row r="19" spans="1:38" ht="15" customHeight="1">
      <c r="A19" s="235"/>
      <c r="B19" s="236"/>
      <c r="C19" s="235"/>
      <c r="D19" s="237"/>
      <c r="E19" s="407"/>
      <c r="F19" s="238"/>
      <c r="G19" s="239"/>
      <c r="H19" s="240"/>
      <c r="I19" s="407"/>
      <c r="J19" s="238"/>
      <c r="K19" s="239"/>
      <c r="L19" s="240"/>
      <c r="M19" s="241"/>
      <c r="N19" s="242"/>
      <c r="O19" s="243"/>
      <c r="P19" s="242"/>
      <c r="Q19" s="35">
        <f t="shared" si="0"/>
        <v>0</v>
      </c>
      <c r="R19" s="17"/>
      <c r="S19" s="244"/>
      <c r="T19" s="243"/>
      <c r="U19" s="242"/>
      <c r="V19" s="35">
        <f t="shared" si="1"/>
        <v>0</v>
      </c>
      <c r="W19" s="250"/>
      <c r="X19" s="254"/>
      <c r="Y19" s="98"/>
      <c r="Z19" s="255"/>
      <c r="AA19" s="98"/>
      <c r="AB19" s="255"/>
      <c r="AC19" s="255"/>
      <c r="AD19" s="98"/>
      <c r="AE19" s="255"/>
      <c r="AF19" s="98"/>
      <c r="AG19" s="255"/>
      <c r="AH19" s="255"/>
      <c r="AI19" s="98"/>
      <c r="AJ19" s="255"/>
      <c r="AK19" s="98"/>
      <c r="AL19" s="256"/>
    </row>
    <row r="20" spans="1:38" ht="15" customHeight="1">
      <c r="A20" s="261"/>
      <c r="B20" s="262"/>
      <c r="C20" s="261"/>
      <c r="D20" s="263"/>
      <c r="E20" s="380"/>
      <c r="F20" s="264"/>
      <c r="G20" s="265"/>
      <c r="H20" s="266"/>
      <c r="I20" s="380"/>
      <c r="J20" s="264"/>
      <c r="K20" s="265"/>
      <c r="L20" s="266"/>
      <c r="M20" s="267"/>
      <c r="N20" s="268"/>
      <c r="O20" s="269"/>
      <c r="P20" s="268"/>
      <c r="Q20" s="169">
        <f t="shared" si="0"/>
        <v>0</v>
      </c>
      <c r="R20" s="170"/>
      <c r="S20" s="270"/>
      <c r="T20" s="269"/>
      <c r="U20" s="268"/>
      <c r="V20" s="169">
        <f t="shared" si="1"/>
        <v>0</v>
      </c>
      <c r="W20" s="271"/>
      <c r="X20" s="254"/>
      <c r="Y20" s="98"/>
      <c r="Z20" s="255"/>
      <c r="AA20" s="98"/>
      <c r="AB20" s="255"/>
      <c r="AC20" s="255"/>
      <c r="AD20" s="98"/>
      <c r="AE20" s="255"/>
      <c r="AF20" s="98"/>
      <c r="AG20" s="255"/>
      <c r="AH20" s="255"/>
      <c r="AI20" s="98"/>
      <c r="AJ20" s="255"/>
      <c r="AK20" s="98"/>
      <c r="AL20" s="256"/>
    </row>
    <row r="21" spans="1:38" ht="15" customHeight="1">
      <c r="A21" s="272"/>
      <c r="B21" s="273"/>
      <c r="C21" s="272"/>
      <c r="D21" s="274"/>
      <c r="E21" s="279"/>
      <c r="F21" s="275"/>
      <c r="G21" s="276"/>
      <c r="H21" s="277"/>
      <c r="I21" s="279"/>
      <c r="J21" s="275"/>
      <c r="K21" s="276"/>
      <c r="L21" s="277"/>
      <c r="M21" s="278"/>
      <c r="N21" s="279"/>
      <c r="O21" s="165"/>
      <c r="P21" s="279"/>
      <c r="Q21" s="165">
        <f t="shared" si="0"/>
        <v>0</v>
      </c>
      <c r="R21" s="166"/>
      <c r="S21" s="254"/>
      <c r="T21" s="98"/>
      <c r="U21" s="255"/>
      <c r="V21" s="98"/>
      <c r="W21" s="255"/>
      <c r="X21" s="255"/>
      <c r="Y21" s="98"/>
      <c r="Z21" s="255"/>
      <c r="AA21" s="98"/>
      <c r="AB21" s="255"/>
      <c r="AC21" s="255"/>
      <c r="AD21" s="98"/>
      <c r="AE21" s="255"/>
      <c r="AF21" s="98"/>
      <c r="AG21" s="255"/>
      <c r="AH21" s="255"/>
      <c r="AI21" s="98"/>
      <c r="AJ21" s="255"/>
      <c r="AK21" s="98"/>
      <c r="AL21" s="256"/>
    </row>
    <row r="22" spans="1:38" ht="15" customHeight="1">
      <c r="A22" s="280"/>
      <c r="B22" s="281"/>
      <c r="C22" s="280"/>
      <c r="D22" s="282"/>
      <c r="E22" s="287"/>
      <c r="F22" s="283"/>
      <c r="G22" s="284"/>
      <c r="H22" s="285"/>
      <c r="I22" s="287"/>
      <c r="J22" s="283"/>
      <c r="K22" s="284"/>
      <c r="L22" s="285"/>
      <c r="M22" s="286"/>
      <c r="N22" s="287"/>
      <c r="O22" s="77"/>
      <c r="P22" s="287"/>
      <c r="Q22" s="77">
        <f t="shared" si="0"/>
        <v>0</v>
      </c>
      <c r="R22" s="82"/>
      <c r="S22" s="254"/>
      <c r="T22" s="98"/>
      <c r="U22" s="255"/>
      <c r="V22" s="98"/>
      <c r="W22" s="255"/>
      <c r="X22" s="255"/>
      <c r="Y22" s="98"/>
      <c r="Z22" s="255"/>
      <c r="AA22" s="98"/>
      <c r="AB22" s="255"/>
      <c r="AC22" s="255"/>
      <c r="AD22" s="98"/>
      <c r="AE22" s="255"/>
      <c r="AF22" s="98"/>
      <c r="AG22" s="255"/>
      <c r="AH22" s="255"/>
      <c r="AI22" s="98"/>
      <c r="AJ22" s="255"/>
      <c r="AK22" s="98"/>
      <c r="AL22" s="256"/>
    </row>
    <row r="23" spans="1:38" ht="15" customHeight="1">
      <c r="A23" s="280"/>
      <c r="B23" s="281"/>
      <c r="C23" s="280"/>
      <c r="D23" s="282"/>
      <c r="E23" s="287"/>
      <c r="F23" s="283"/>
      <c r="G23" s="284"/>
      <c r="H23" s="285"/>
      <c r="I23" s="287"/>
      <c r="J23" s="283"/>
      <c r="K23" s="284"/>
      <c r="L23" s="285"/>
      <c r="M23" s="286"/>
      <c r="N23" s="287"/>
      <c r="O23" s="77"/>
      <c r="P23" s="287"/>
      <c r="Q23" s="77">
        <f t="shared" si="0"/>
        <v>0</v>
      </c>
      <c r="R23" s="82"/>
      <c r="S23" s="254"/>
      <c r="T23" s="98"/>
      <c r="U23" s="255"/>
      <c r="V23" s="98"/>
      <c r="W23" s="255"/>
      <c r="X23" s="255"/>
      <c r="Y23" s="98"/>
      <c r="Z23" s="255"/>
      <c r="AA23" s="98"/>
      <c r="AB23" s="255"/>
      <c r="AC23" s="255"/>
      <c r="AD23" s="98"/>
      <c r="AE23" s="255"/>
      <c r="AF23" s="98"/>
      <c r="AG23" s="255"/>
      <c r="AH23" s="255"/>
      <c r="AI23" s="98"/>
      <c r="AJ23" s="255"/>
      <c r="AK23" s="98"/>
      <c r="AL23" s="256"/>
    </row>
    <row r="24" spans="1:38" ht="15" customHeight="1">
      <c r="A24" s="280"/>
      <c r="B24" s="281"/>
      <c r="C24" s="280"/>
      <c r="D24" s="282"/>
      <c r="E24" s="287"/>
      <c r="F24" s="283"/>
      <c r="G24" s="284"/>
      <c r="H24" s="285"/>
      <c r="I24" s="287"/>
      <c r="J24" s="283"/>
      <c r="K24" s="284"/>
      <c r="L24" s="285"/>
      <c r="M24" s="286"/>
      <c r="N24" s="287"/>
      <c r="O24" s="77"/>
      <c r="P24" s="287"/>
      <c r="Q24" s="77">
        <f t="shared" si="0"/>
        <v>0</v>
      </c>
      <c r="R24" s="82"/>
      <c r="S24" s="254"/>
      <c r="T24" s="98"/>
      <c r="U24" s="255"/>
      <c r="V24" s="98"/>
      <c r="W24" s="255"/>
      <c r="X24" s="255"/>
      <c r="Y24" s="98"/>
      <c r="Z24" s="255"/>
      <c r="AA24" s="98"/>
      <c r="AB24" s="255"/>
      <c r="AC24" s="255"/>
      <c r="AD24" s="98"/>
      <c r="AE24" s="255"/>
      <c r="AF24" s="98"/>
      <c r="AG24" s="255"/>
      <c r="AH24" s="255"/>
      <c r="AI24" s="98"/>
      <c r="AJ24" s="255"/>
      <c r="AK24" s="98"/>
      <c r="AL24" s="256"/>
    </row>
    <row r="25" spans="1:38" ht="15" customHeight="1">
      <c r="A25" s="280"/>
      <c r="B25" s="281"/>
      <c r="C25" s="280"/>
      <c r="D25" s="282"/>
      <c r="E25" s="287"/>
      <c r="F25" s="283"/>
      <c r="G25" s="284"/>
      <c r="H25" s="285"/>
      <c r="I25" s="287"/>
      <c r="J25" s="283"/>
      <c r="K25" s="284"/>
      <c r="L25" s="285"/>
      <c r="M25" s="286"/>
      <c r="N25" s="287"/>
      <c r="O25" s="77"/>
      <c r="P25" s="287"/>
      <c r="Q25" s="77">
        <f t="shared" si="0"/>
        <v>0</v>
      </c>
      <c r="R25" s="82"/>
      <c r="S25" s="254"/>
      <c r="T25" s="98"/>
      <c r="U25" s="255"/>
      <c r="V25" s="98"/>
      <c r="W25" s="255"/>
      <c r="X25" s="255"/>
      <c r="Y25" s="98"/>
      <c r="Z25" s="255"/>
      <c r="AA25" s="98"/>
      <c r="AB25" s="255"/>
      <c r="AC25" s="255"/>
      <c r="AD25" s="98"/>
      <c r="AE25" s="255"/>
      <c r="AF25" s="98"/>
      <c r="AG25" s="255"/>
      <c r="AH25" s="255"/>
      <c r="AI25" s="98"/>
      <c r="AJ25" s="255"/>
      <c r="AK25" s="98"/>
      <c r="AL25" s="256"/>
    </row>
    <row r="26" spans="1:38" ht="15" customHeight="1">
      <c r="A26" s="280"/>
      <c r="B26" s="281"/>
      <c r="C26" s="280"/>
      <c r="D26" s="282"/>
      <c r="E26" s="287"/>
      <c r="F26" s="283"/>
      <c r="G26" s="284"/>
      <c r="H26" s="285"/>
      <c r="I26" s="287"/>
      <c r="J26" s="283"/>
      <c r="K26" s="284"/>
      <c r="L26" s="285"/>
      <c r="M26" s="286"/>
      <c r="N26" s="287"/>
      <c r="O26" s="77"/>
      <c r="P26" s="287"/>
      <c r="Q26" s="77">
        <f t="shared" si="0"/>
        <v>0</v>
      </c>
      <c r="R26" s="82"/>
      <c r="S26" s="254"/>
      <c r="T26" s="98"/>
      <c r="U26" s="255"/>
      <c r="V26" s="98"/>
      <c r="W26" s="255"/>
      <c r="X26" s="255"/>
      <c r="Y26" s="98"/>
      <c r="Z26" s="255"/>
      <c r="AA26" s="98"/>
      <c r="AB26" s="255"/>
      <c r="AC26" s="255"/>
      <c r="AD26" s="98"/>
      <c r="AE26" s="255"/>
      <c r="AF26" s="98"/>
      <c r="AG26" s="255"/>
      <c r="AH26" s="255"/>
      <c r="AI26" s="98"/>
      <c r="AJ26" s="255"/>
      <c r="AK26" s="98"/>
      <c r="AL26" s="256"/>
    </row>
    <row r="27" spans="1:38" ht="15" customHeight="1">
      <c r="A27" s="280"/>
      <c r="B27" s="281"/>
      <c r="C27" s="280"/>
      <c r="D27" s="282"/>
      <c r="E27" s="287"/>
      <c r="F27" s="283"/>
      <c r="G27" s="284"/>
      <c r="H27" s="285"/>
      <c r="I27" s="287"/>
      <c r="J27" s="283"/>
      <c r="K27" s="284"/>
      <c r="L27" s="285"/>
      <c r="M27" s="286"/>
      <c r="N27" s="287"/>
      <c r="O27" s="77"/>
      <c r="P27" s="287"/>
      <c r="Q27" s="77">
        <f t="shared" si="0"/>
        <v>0</v>
      </c>
      <c r="R27" s="82"/>
      <c r="S27" s="254"/>
      <c r="T27" s="98"/>
      <c r="U27" s="255"/>
      <c r="V27" s="98"/>
      <c r="W27" s="255"/>
      <c r="X27" s="255"/>
      <c r="Y27" s="98"/>
      <c r="Z27" s="255"/>
      <c r="AA27" s="98"/>
      <c r="AB27" s="255"/>
      <c r="AC27" s="255"/>
      <c r="AD27" s="98"/>
      <c r="AE27" s="255"/>
      <c r="AF27" s="98"/>
      <c r="AG27" s="255"/>
      <c r="AH27" s="255"/>
      <c r="AI27" s="98"/>
      <c r="AJ27" s="255"/>
      <c r="AK27" s="98"/>
      <c r="AL27" s="256"/>
    </row>
    <row r="28" spans="1:38" ht="15" customHeight="1">
      <c r="A28" s="280"/>
      <c r="B28" s="281"/>
      <c r="C28" s="280"/>
      <c r="D28" s="282"/>
      <c r="E28" s="287"/>
      <c r="F28" s="283"/>
      <c r="G28" s="284"/>
      <c r="H28" s="285"/>
      <c r="I28" s="287"/>
      <c r="J28" s="283"/>
      <c r="K28" s="284"/>
      <c r="L28" s="285"/>
      <c r="M28" s="286"/>
      <c r="N28" s="287"/>
      <c r="O28" s="77"/>
      <c r="P28" s="287"/>
      <c r="Q28" s="77">
        <f t="shared" si="0"/>
        <v>0</v>
      </c>
      <c r="R28" s="82"/>
      <c r="S28" s="254"/>
      <c r="T28" s="98"/>
      <c r="U28" s="255"/>
      <c r="V28" s="98"/>
      <c r="W28" s="255"/>
      <c r="X28" s="255"/>
      <c r="Y28" s="98"/>
      <c r="Z28" s="255"/>
      <c r="AA28" s="98"/>
      <c r="AB28" s="255"/>
      <c r="AC28" s="255"/>
      <c r="AD28" s="98"/>
      <c r="AE28" s="255"/>
      <c r="AF28" s="98"/>
      <c r="AG28" s="255"/>
      <c r="AH28" s="255"/>
      <c r="AI28" s="98"/>
      <c r="AJ28" s="255"/>
      <c r="AK28" s="98"/>
      <c r="AL28" s="256"/>
    </row>
    <row r="29" spans="1:38" ht="15" customHeight="1">
      <c r="A29" s="280"/>
      <c r="B29" s="281"/>
      <c r="C29" s="280"/>
      <c r="D29" s="282"/>
      <c r="E29" s="287"/>
      <c r="F29" s="283"/>
      <c r="G29" s="284"/>
      <c r="H29" s="285"/>
      <c r="I29" s="287"/>
      <c r="J29" s="283"/>
      <c r="K29" s="284"/>
      <c r="L29" s="285"/>
      <c r="M29" s="286"/>
      <c r="N29" s="287"/>
      <c r="O29" s="77"/>
      <c r="P29" s="287"/>
      <c r="Q29" s="77">
        <f t="shared" si="0"/>
        <v>0</v>
      </c>
      <c r="R29" s="82"/>
      <c r="S29" s="254"/>
      <c r="T29" s="98"/>
      <c r="U29" s="255"/>
      <c r="V29" s="98"/>
      <c r="W29" s="255"/>
      <c r="X29" s="255"/>
      <c r="Y29" s="98"/>
      <c r="Z29" s="255"/>
      <c r="AA29" s="98"/>
      <c r="AB29" s="255"/>
      <c r="AC29" s="255"/>
      <c r="AD29" s="98"/>
      <c r="AE29" s="255"/>
      <c r="AF29" s="98"/>
      <c r="AG29" s="255"/>
      <c r="AH29" s="255"/>
      <c r="AI29" s="98"/>
      <c r="AJ29" s="255"/>
      <c r="AK29" s="98"/>
      <c r="AL29" s="256"/>
    </row>
    <row r="30" spans="1:38" ht="15" customHeight="1">
      <c r="A30" s="280"/>
      <c r="B30" s="281"/>
      <c r="C30" s="280"/>
      <c r="D30" s="282"/>
      <c r="E30" s="287"/>
      <c r="F30" s="283"/>
      <c r="G30" s="284"/>
      <c r="H30" s="285"/>
      <c r="I30" s="287"/>
      <c r="J30" s="283"/>
      <c r="K30" s="284"/>
      <c r="L30" s="285"/>
      <c r="M30" s="286"/>
      <c r="N30" s="287"/>
      <c r="O30" s="77"/>
      <c r="P30" s="287"/>
      <c r="Q30" s="77">
        <f t="shared" si="0"/>
        <v>0</v>
      </c>
      <c r="R30" s="82"/>
      <c r="S30" s="254"/>
      <c r="T30" s="98"/>
      <c r="U30" s="255"/>
      <c r="V30" s="98"/>
      <c r="W30" s="255"/>
      <c r="X30" s="255"/>
      <c r="Y30" s="98"/>
      <c r="Z30" s="255"/>
      <c r="AA30" s="98"/>
      <c r="AB30" s="255"/>
      <c r="AC30" s="255"/>
      <c r="AD30" s="98"/>
      <c r="AE30" s="255"/>
      <c r="AF30" s="98"/>
      <c r="AG30" s="255"/>
      <c r="AH30" s="255"/>
      <c r="AI30" s="98"/>
      <c r="AJ30" s="255"/>
      <c r="AK30" s="98"/>
      <c r="AL30" s="256"/>
    </row>
    <row r="31" spans="1:38" ht="15" customHeight="1">
      <c r="A31" s="280"/>
      <c r="B31" s="281"/>
      <c r="C31" s="280"/>
      <c r="D31" s="282"/>
      <c r="E31" s="287"/>
      <c r="F31" s="283"/>
      <c r="G31" s="284"/>
      <c r="H31" s="285"/>
      <c r="I31" s="287"/>
      <c r="J31" s="283"/>
      <c r="K31" s="284"/>
      <c r="L31" s="285"/>
      <c r="M31" s="286"/>
      <c r="N31" s="287"/>
      <c r="O31" s="77"/>
      <c r="P31" s="287"/>
      <c r="Q31" s="77">
        <f t="shared" si="0"/>
        <v>0</v>
      </c>
      <c r="R31" s="82"/>
      <c r="S31" s="254"/>
      <c r="T31" s="98"/>
      <c r="U31" s="255"/>
      <c r="V31" s="98"/>
      <c r="W31" s="255"/>
      <c r="X31" s="255"/>
      <c r="Y31" s="98"/>
      <c r="Z31" s="255"/>
      <c r="AA31" s="98"/>
      <c r="AB31" s="255"/>
      <c r="AC31" s="255"/>
      <c r="AD31" s="98"/>
      <c r="AE31" s="255"/>
      <c r="AF31" s="98"/>
      <c r="AG31" s="255"/>
      <c r="AH31" s="255"/>
      <c r="AI31" s="98"/>
      <c r="AJ31" s="255"/>
      <c r="AK31" s="98"/>
      <c r="AL31" s="256"/>
    </row>
    <row r="32" spans="1:38" ht="15" customHeight="1">
      <c r="A32" s="280"/>
      <c r="B32" s="281"/>
      <c r="C32" s="280"/>
      <c r="D32" s="282"/>
      <c r="E32" s="287"/>
      <c r="F32" s="283"/>
      <c r="G32" s="284"/>
      <c r="H32" s="285"/>
      <c r="I32" s="287"/>
      <c r="J32" s="283"/>
      <c r="K32" s="284"/>
      <c r="L32" s="285"/>
      <c r="M32" s="286"/>
      <c r="N32" s="287"/>
      <c r="O32" s="77"/>
      <c r="P32" s="287"/>
      <c r="Q32" s="77">
        <f t="shared" si="0"/>
        <v>0</v>
      </c>
      <c r="R32" s="82"/>
      <c r="S32" s="254"/>
      <c r="T32" s="98"/>
      <c r="U32" s="255"/>
      <c r="V32" s="98"/>
      <c r="W32" s="255"/>
      <c r="X32" s="255"/>
      <c r="Y32" s="98"/>
      <c r="Z32" s="255"/>
      <c r="AA32" s="98"/>
      <c r="AB32" s="255"/>
      <c r="AC32" s="255"/>
      <c r="AD32" s="98"/>
      <c r="AE32" s="255"/>
      <c r="AF32" s="98"/>
      <c r="AG32" s="255"/>
      <c r="AH32" s="255"/>
      <c r="AI32" s="98"/>
      <c r="AJ32" s="255"/>
      <c r="AK32" s="98"/>
      <c r="AL32" s="256"/>
    </row>
    <row r="33" spans="1:38" ht="15" customHeight="1">
      <c r="A33" s="280"/>
      <c r="B33" s="281"/>
      <c r="C33" s="280"/>
      <c r="D33" s="282"/>
      <c r="E33" s="287"/>
      <c r="F33" s="283"/>
      <c r="G33" s="284"/>
      <c r="H33" s="285"/>
      <c r="I33" s="287"/>
      <c r="J33" s="283"/>
      <c r="K33" s="284"/>
      <c r="L33" s="285"/>
      <c r="M33" s="286"/>
      <c r="N33" s="287"/>
      <c r="O33" s="77"/>
      <c r="P33" s="287"/>
      <c r="Q33" s="77">
        <f t="shared" si="0"/>
        <v>0</v>
      </c>
      <c r="R33" s="82"/>
      <c r="S33" s="254"/>
      <c r="T33" s="98"/>
      <c r="U33" s="255"/>
      <c r="V33" s="98"/>
      <c r="W33" s="255"/>
      <c r="X33" s="255"/>
      <c r="Y33" s="98"/>
      <c r="Z33" s="255"/>
      <c r="AA33" s="98"/>
      <c r="AB33" s="255"/>
      <c r="AC33" s="255"/>
      <c r="AD33" s="98"/>
      <c r="AE33" s="255"/>
      <c r="AF33" s="98"/>
      <c r="AG33" s="255"/>
      <c r="AH33" s="255"/>
      <c r="AI33" s="98"/>
      <c r="AJ33" s="255"/>
      <c r="AK33" s="98"/>
      <c r="AL33" s="256"/>
    </row>
    <row r="34" spans="1:38" ht="15" customHeight="1">
      <c r="A34" s="288"/>
      <c r="B34" s="289"/>
      <c r="C34" s="288"/>
      <c r="D34" s="290"/>
      <c r="E34" s="295"/>
      <c r="F34" s="291"/>
      <c r="G34" s="292"/>
      <c r="H34" s="293"/>
      <c r="I34" s="295"/>
      <c r="J34" s="291"/>
      <c r="K34" s="292"/>
      <c r="L34" s="293"/>
      <c r="M34" s="294"/>
      <c r="N34" s="295"/>
      <c r="O34" s="78"/>
      <c r="P34" s="295"/>
      <c r="Q34" s="78">
        <f t="shared" si="0"/>
        <v>0</v>
      </c>
      <c r="R34" s="83"/>
      <c r="S34" s="296"/>
      <c r="T34" s="103"/>
      <c r="U34" s="297"/>
      <c r="V34" s="103"/>
      <c r="W34" s="297"/>
      <c r="X34" s="297"/>
      <c r="Y34" s="103"/>
      <c r="Z34" s="297"/>
      <c r="AA34" s="103"/>
      <c r="AB34" s="297"/>
      <c r="AC34" s="297"/>
      <c r="AD34" s="103"/>
      <c r="AE34" s="297"/>
      <c r="AF34" s="103"/>
      <c r="AG34" s="297"/>
      <c r="AH34" s="297"/>
      <c r="AI34" s="103"/>
      <c r="AJ34" s="297"/>
      <c r="AK34" s="103"/>
      <c r="AL34" s="298"/>
    </row>
    <row r="35" spans="1:38">
      <c r="A35" s="299"/>
      <c r="B35" s="299"/>
      <c r="C35" s="299"/>
      <c r="D35" s="300"/>
      <c r="E35" s="301"/>
      <c r="F35" s="301"/>
      <c r="G35" s="301"/>
      <c r="H35" s="301"/>
      <c r="I35" s="301"/>
      <c r="J35" s="301"/>
      <c r="K35" s="301"/>
      <c r="L35" s="301"/>
      <c r="M35" s="299"/>
      <c r="N35" s="299"/>
      <c r="O35" s="299"/>
      <c r="P35" s="299"/>
      <c r="Q35" s="299"/>
      <c r="R35" s="299"/>
    </row>
    <row r="36" spans="1:38" ht="20.100000000000001" customHeight="1">
      <c r="A36" s="593" t="str">
        <f>"Shorty JUGEND (Anzahl: "&amp;COUNT(A38:A42)&amp;")"</f>
        <v>Shorty JUGEND (Anzahl: 1)</v>
      </c>
      <c r="B36" s="594"/>
      <c r="C36" s="594"/>
      <c r="D36" s="594"/>
      <c r="E36" s="597" t="s">
        <v>29</v>
      </c>
      <c r="F36" s="595"/>
      <c r="G36" s="595"/>
      <c r="H36" s="595"/>
      <c r="I36" s="595"/>
      <c r="J36" s="595"/>
      <c r="K36" s="595"/>
      <c r="L36" s="596"/>
      <c r="M36" s="595" t="s">
        <v>23</v>
      </c>
      <c r="N36" s="595"/>
      <c r="O36" s="595"/>
      <c r="P36" s="595"/>
      <c r="Q36" s="595"/>
      <c r="R36" s="596"/>
      <c r="S36" s="598"/>
      <c r="T36" s="599"/>
      <c r="U36" s="599"/>
      <c r="V36" s="599"/>
      <c r="W36" s="599"/>
      <c r="X36" s="599"/>
      <c r="Y36" s="599"/>
      <c r="Z36" s="599"/>
      <c r="AA36" s="599"/>
      <c r="AB36" s="600"/>
      <c r="AC36" s="597" t="s">
        <v>28</v>
      </c>
      <c r="AD36" s="595"/>
      <c r="AE36" s="595"/>
      <c r="AF36" s="595"/>
      <c r="AG36" s="596"/>
      <c r="AH36" s="597" t="s">
        <v>56</v>
      </c>
      <c r="AI36" s="595"/>
      <c r="AJ36" s="595"/>
      <c r="AK36" s="595"/>
      <c r="AL36" s="596"/>
    </row>
    <row r="37" spans="1:38" ht="20.100000000000001" customHeight="1">
      <c r="A37" s="4" t="s">
        <v>12</v>
      </c>
      <c r="B37" s="4" t="s">
        <v>30</v>
      </c>
      <c r="C37" s="4" t="s">
        <v>94</v>
      </c>
      <c r="D37" s="5" t="s">
        <v>86</v>
      </c>
      <c r="E37" s="406" t="s">
        <v>13</v>
      </c>
      <c r="F37" s="404" t="s">
        <v>2</v>
      </c>
      <c r="G37" s="404" t="s">
        <v>1</v>
      </c>
      <c r="H37" s="404" t="s">
        <v>3</v>
      </c>
      <c r="I37" s="406" t="s">
        <v>13</v>
      </c>
      <c r="J37" s="404" t="s">
        <v>2</v>
      </c>
      <c r="K37" s="404" t="s">
        <v>1</v>
      </c>
      <c r="L37" s="404" t="s">
        <v>3</v>
      </c>
      <c r="M37" s="4" t="s">
        <v>4</v>
      </c>
      <c r="N37" s="4" t="s">
        <v>5</v>
      </c>
      <c r="O37" s="4" t="s">
        <v>6</v>
      </c>
      <c r="P37" s="4" t="s">
        <v>7</v>
      </c>
      <c r="Q37" s="9" t="s">
        <v>8</v>
      </c>
      <c r="R37" s="4" t="s">
        <v>9</v>
      </c>
      <c r="S37" s="302"/>
      <c r="T37" s="303"/>
      <c r="U37" s="303"/>
      <c r="V37" s="303"/>
      <c r="W37" s="303"/>
      <c r="X37" s="303"/>
      <c r="Y37" s="303"/>
      <c r="Z37" s="303"/>
      <c r="AA37" s="303"/>
      <c r="AB37" s="304"/>
      <c r="AC37" s="4" t="s">
        <v>24</v>
      </c>
      <c r="AD37" s="4" t="s">
        <v>21</v>
      </c>
      <c r="AE37" s="4" t="s">
        <v>25</v>
      </c>
      <c r="AF37" s="4" t="s">
        <v>8</v>
      </c>
      <c r="AG37" s="4" t="s">
        <v>9</v>
      </c>
      <c r="AH37" s="4" t="s">
        <v>24</v>
      </c>
      <c r="AI37" s="4" t="s">
        <v>21</v>
      </c>
      <c r="AJ37" s="4" t="s">
        <v>25</v>
      </c>
      <c r="AK37" s="4" t="s">
        <v>8</v>
      </c>
      <c r="AL37" s="4" t="s">
        <v>9</v>
      </c>
    </row>
    <row r="38" spans="1:38" ht="15" customHeight="1">
      <c r="A38" s="224">
        <v>1</v>
      </c>
      <c r="B38" s="225">
        <v>1</v>
      </c>
      <c r="C38" s="224" t="s">
        <v>47</v>
      </c>
      <c r="D38" s="226" t="s">
        <v>99</v>
      </c>
      <c r="E38" s="231" t="s">
        <v>95</v>
      </c>
      <c r="F38" s="305" t="s">
        <v>96</v>
      </c>
      <c r="G38" s="306" t="s">
        <v>97</v>
      </c>
      <c r="H38" s="307" t="s">
        <v>98</v>
      </c>
      <c r="I38" s="231" t="s">
        <v>95</v>
      </c>
      <c r="J38" s="227" t="s">
        <v>96</v>
      </c>
      <c r="K38" s="228" t="s">
        <v>97</v>
      </c>
      <c r="L38" s="229" t="s">
        <v>98</v>
      </c>
      <c r="M38" s="230"/>
      <c r="N38" s="231"/>
      <c r="O38" s="232"/>
      <c r="P38" s="231"/>
      <c r="Q38" s="34">
        <f>SUM(M38:P38)</f>
        <v>0</v>
      </c>
      <c r="R38" s="12"/>
      <c r="S38" s="308"/>
      <c r="T38" s="309"/>
      <c r="U38" s="310"/>
      <c r="V38" s="94"/>
      <c r="W38" s="310"/>
      <c r="X38" s="310"/>
      <c r="Y38" s="309"/>
      <c r="Z38" s="310"/>
      <c r="AA38" s="94"/>
      <c r="AB38" s="311"/>
      <c r="AC38" s="233"/>
      <c r="AD38" s="232"/>
      <c r="AE38" s="231"/>
      <c r="AF38" s="34">
        <f>SUM(AD38:AE38)</f>
        <v>0</v>
      </c>
      <c r="AG38" s="234"/>
      <c r="AH38" s="233"/>
      <c r="AI38" s="232"/>
      <c r="AJ38" s="231"/>
      <c r="AK38" s="34">
        <f>SUM(AI38:AJ38)</f>
        <v>0</v>
      </c>
      <c r="AL38" s="234"/>
    </row>
    <row r="39" spans="1:38" ht="15" customHeight="1">
      <c r="A39" s="235"/>
      <c r="B39" s="236"/>
      <c r="C39" s="235"/>
      <c r="D39" s="260"/>
      <c r="E39" s="242"/>
      <c r="F39" s="257"/>
      <c r="G39" s="258"/>
      <c r="H39" s="259"/>
      <c r="I39" s="242"/>
      <c r="J39" s="257"/>
      <c r="K39" s="258"/>
      <c r="L39" s="259"/>
      <c r="M39" s="241"/>
      <c r="N39" s="242"/>
      <c r="O39" s="243"/>
      <c r="P39" s="242"/>
      <c r="Q39" s="35">
        <f>SUM(M39:P39)</f>
        <v>0</v>
      </c>
      <c r="R39" s="17"/>
      <c r="S39" s="308"/>
      <c r="T39" s="309"/>
      <c r="U39" s="310"/>
      <c r="V39" s="94"/>
      <c r="W39" s="310"/>
      <c r="X39" s="310"/>
      <c r="Y39" s="309"/>
      <c r="Z39" s="310"/>
      <c r="AA39" s="94"/>
      <c r="AB39" s="311"/>
      <c r="AC39" s="244"/>
      <c r="AD39" s="243"/>
      <c r="AE39" s="242"/>
      <c r="AF39" s="35">
        <f>SUM(AD39:AE39)</f>
        <v>0</v>
      </c>
      <c r="AG39" s="245"/>
      <c r="AH39" s="246"/>
      <c r="AI39" s="247"/>
      <c r="AJ39" s="248"/>
      <c r="AK39" s="138">
        <f>SUM(AI39:AJ39)</f>
        <v>0</v>
      </c>
      <c r="AL39" s="249"/>
    </row>
    <row r="40" spans="1:38" ht="15" customHeight="1">
      <c r="A40" s="235"/>
      <c r="B40" s="236"/>
      <c r="C40" s="235"/>
      <c r="D40" s="260"/>
      <c r="E40" s="407"/>
      <c r="F40" s="238"/>
      <c r="G40" s="239"/>
      <c r="H40" s="240"/>
      <c r="I40" s="407"/>
      <c r="J40" s="238"/>
      <c r="K40" s="239"/>
      <c r="L40" s="240"/>
      <c r="M40" s="241"/>
      <c r="N40" s="242"/>
      <c r="O40" s="243"/>
      <c r="P40" s="242"/>
      <c r="Q40" s="35">
        <f>SUM(M40:P40)</f>
        <v>0</v>
      </c>
      <c r="R40" s="17"/>
      <c r="S40" s="308"/>
      <c r="T40" s="309"/>
      <c r="U40" s="310"/>
      <c r="V40" s="94"/>
      <c r="W40" s="310"/>
      <c r="X40" s="310"/>
      <c r="Y40" s="309"/>
      <c r="Z40" s="310"/>
      <c r="AA40" s="94"/>
      <c r="AB40" s="311"/>
      <c r="AC40" s="244"/>
      <c r="AD40" s="243"/>
      <c r="AE40" s="242"/>
      <c r="AF40" s="35">
        <f>SUM(AD40:AE40)</f>
        <v>0</v>
      </c>
      <c r="AG40" s="250"/>
      <c r="AH40" s="233"/>
      <c r="AI40" s="232"/>
      <c r="AJ40" s="231"/>
      <c r="AK40" s="34">
        <f>SUM(AI40:AJ40)</f>
        <v>0</v>
      </c>
      <c r="AL40" s="234"/>
    </row>
    <row r="41" spans="1:38" ht="15" customHeight="1">
      <c r="A41" s="312"/>
      <c r="B41" s="313"/>
      <c r="C41" s="312"/>
      <c r="D41" s="314"/>
      <c r="E41" s="408"/>
      <c r="F41" s="315"/>
      <c r="G41" s="316"/>
      <c r="H41" s="317"/>
      <c r="I41" s="408"/>
      <c r="J41" s="315"/>
      <c r="K41" s="316"/>
      <c r="L41" s="317"/>
      <c r="M41" s="318"/>
      <c r="N41" s="248"/>
      <c r="O41" s="247"/>
      <c r="P41" s="248"/>
      <c r="Q41" s="138">
        <f>SUM(M41:P41)</f>
        <v>0</v>
      </c>
      <c r="R41" s="139"/>
      <c r="S41" s="308"/>
      <c r="T41" s="309"/>
      <c r="U41" s="310"/>
      <c r="V41" s="94"/>
      <c r="W41" s="310"/>
      <c r="X41" s="310"/>
      <c r="Y41" s="309"/>
      <c r="Z41" s="310"/>
      <c r="AA41" s="94"/>
      <c r="AB41" s="311"/>
      <c r="AC41" s="246"/>
      <c r="AD41" s="247"/>
      <c r="AE41" s="248"/>
      <c r="AF41" s="138">
        <f>SUM(AD41:AE41)</f>
        <v>0</v>
      </c>
      <c r="AG41" s="253"/>
      <c r="AH41" s="270"/>
      <c r="AI41" s="269"/>
      <c r="AJ41" s="268"/>
      <c r="AK41" s="169">
        <f>SUM(AI41:AJ41)</f>
        <v>0</v>
      </c>
      <c r="AL41" s="271"/>
    </row>
    <row r="42" spans="1:38" ht="15" customHeight="1">
      <c r="A42" s="319"/>
      <c r="B42" s="320"/>
      <c r="C42" s="319"/>
      <c r="D42" s="321"/>
      <c r="E42" s="326"/>
      <c r="F42" s="322"/>
      <c r="G42" s="323"/>
      <c r="H42" s="324"/>
      <c r="I42" s="326"/>
      <c r="J42" s="322"/>
      <c r="K42" s="323"/>
      <c r="L42" s="324"/>
      <c r="M42" s="325"/>
      <c r="N42" s="326"/>
      <c r="O42" s="163"/>
      <c r="P42" s="326"/>
      <c r="Q42" s="163">
        <f>SUM(M42:P42)</f>
        <v>0</v>
      </c>
      <c r="R42" s="164"/>
      <c r="S42" s="327"/>
      <c r="T42" s="158"/>
      <c r="U42" s="328"/>
      <c r="V42" s="158"/>
      <c r="W42" s="328"/>
      <c r="X42" s="328"/>
      <c r="Y42" s="158"/>
      <c r="Z42" s="328"/>
      <c r="AA42" s="158"/>
      <c r="AB42" s="328"/>
      <c r="AC42" s="329"/>
      <c r="AD42" s="161"/>
      <c r="AE42" s="329"/>
      <c r="AF42" s="161"/>
      <c r="AG42" s="329"/>
      <c r="AH42" s="297"/>
      <c r="AI42" s="103"/>
      <c r="AJ42" s="297"/>
      <c r="AK42" s="103"/>
      <c r="AL42" s="298"/>
    </row>
    <row r="44" spans="1:38">
      <c r="A44" s="330" t="s">
        <v>33</v>
      </c>
    </row>
  </sheetData>
  <mergeCells count="14">
    <mergeCell ref="X36:AB36"/>
    <mergeCell ref="AC36:AG36"/>
    <mergeCell ref="AH36:AL36"/>
    <mergeCell ref="AH3:AL3"/>
    <mergeCell ref="AC3:AG3"/>
    <mergeCell ref="X3:AB3"/>
    <mergeCell ref="E3:L3"/>
    <mergeCell ref="A3:D3"/>
    <mergeCell ref="A36:D36"/>
    <mergeCell ref="M36:R36"/>
    <mergeCell ref="S36:W36"/>
    <mergeCell ref="M3:R3"/>
    <mergeCell ref="S3:W3"/>
    <mergeCell ref="E36:L36"/>
  </mergeCells>
  <phoneticPr fontId="0" type="noConversion"/>
  <printOptions horizontalCentered="1"/>
  <pageMargins left="0.19685039370078741" right="0.19685039370078741" top="0.98425196850393704" bottom="0.98425196850393704" header="0.51181102362204722" footer="0.51181102362204722"/>
  <pageSetup paperSize="9" scale="52" orientation="landscape" horizontalDpi="300" verticalDpi="300" r:id="rId1"/>
  <headerFooter alignWithMargins="0">
    <oddFooter>&amp;L&amp;8Vorlage: Sören Marquardt HSVRM, Dateiversion 2014
Druck: &amp;D, &amp;T Uhr.&amp;C&amp;8Datei: &amp;F
Blatt: &amp;A&amp;R&amp;8Seite:
&amp;P/&amp;N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9"/>
  <sheetViews>
    <sheetView workbookViewId="0">
      <pane ySplit="4" topLeftCell="A5" activePane="bottomLeft" state="frozen"/>
      <selection sqref="A1:H1"/>
      <selection pane="bottomLeft" activeCell="E14" sqref="D14:E14"/>
    </sheetView>
  </sheetViews>
  <sheetFormatPr baseColWidth="10" defaultRowHeight="12.75"/>
  <cols>
    <col min="1" max="2" width="4.7109375" style="6" customWidth="1"/>
    <col min="3" max="3" width="7.28515625" style="6" bestFit="1" customWidth="1"/>
    <col min="4" max="4" width="20.7109375" style="6" customWidth="1"/>
    <col min="5" max="5" width="3.85546875" style="6" bestFit="1" customWidth="1"/>
    <col min="6" max="7" width="10.7109375" style="6" customWidth="1"/>
    <col min="8" max="8" width="25.7109375" style="6" customWidth="1"/>
    <col min="9" max="9" width="3.85546875" style="6" bestFit="1" customWidth="1"/>
    <col min="10" max="11" width="10.7109375" style="6" customWidth="1"/>
    <col min="12" max="12" width="25.7109375" style="6" customWidth="1"/>
    <col min="13" max="13" width="3.85546875" style="6" bestFit="1" customWidth="1"/>
    <col min="14" max="15" width="10.7109375" style="6" customWidth="1"/>
    <col min="16" max="16" width="25.7109375" style="6" customWidth="1"/>
    <col min="17" max="17" width="5.7109375" style="6" customWidth="1"/>
    <col min="18" max="18" width="3.7109375" style="6" customWidth="1"/>
    <col min="19" max="19" width="5.7109375" style="6" customWidth="1"/>
    <col min="20" max="20" width="3.7109375" style="6" customWidth="1"/>
    <col min="21" max="21" width="7.7109375" style="6" customWidth="1"/>
    <col min="22" max="16384" width="11.42578125" style="6"/>
  </cols>
  <sheetData>
    <row r="1" spans="1:21" ht="15.75">
      <c r="A1" s="214" t="str">
        <f>Stammdaten!A20</f>
        <v>Kreismeisterschaft im Turnierhundsport  (HSV Betziesdorf / HSVRM / Kreisgruppe 2) am: 07.05.2017</v>
      </c>
    </row>
    <row r="2" spans="1:21" ht="15">
      <c r="A2" s="401" t="str">
        <f>Stammdaten!A21</f>
        <v xml:space="preserve">PL: Lothar Biesenroth LR THS: Petra Gerstner (HSVRM)   </v>
      </c>
    </row>
    <row r="3" spans="1:21" ht="20.100000000000001" customHeight="1">
      <c r="A3" s="601" t="str">
        <f>"CSC ERWACHSENE (Anzahl: "&amp;COUNT(A5:A28)&amp;")"</f>
        <v>CSC ERWACHSENE (Anzahl: 3)</v>
      </c>
      <c r="B3" s="602"/>
      <c r="C3" s="602"/>
      <c r="D3" s="603"/>
      <c r="E3" s="604" t="s">
        <v>29</v>
      </c>
      <c r="F3" s="605"/>
      <c r="G3" s="605"/>
      <c r="H3" s="605"/>
      <c r="I3" s="605"/>
      <c r="J3" s="605"/>
      <c r="K3" s="605"/>
      <c r="L3" s="605"/>
      <c r="M3" s="605"/>
      <c r="N3" s="605"/>
      <c r="O3" s="605"/>
      <c r="P3" s="606"/>
      <c r="Q3" s="604" t="s">
        <v>31</v>
      </c>
      <c r="R3" s="605"/>
      <c r="S3" s="605"/>
      <c r="T3" s="605"/>
      <c r="U3" s="606"/>
    </row>
    <row r="4" spans="1:21" ht="20.100000000000001" customHeight="1">
      <c r="A4" s="533" t="s">
        <v>12</v>
      </c>
      <c r="B4" s="533" t="s">
        <v>30</v>
      </c>
      <c r="C4" s="533" t="s">
        <v>94</v>
      </c>
      <c r="D4" s="534" t="s">
        <v>86</v>
      </c>
      <c r="E4" s="533" t="s">
        <v>13</v>
      </c>
      <c r="F4" s="534" t="s">
        <v>2</v>
      </c>
      <c r="G4" s="534" t="s">
        <v>1</v>
      </c>
      <c r="H4" s="534" t="s">
        <v>3</v>
      </c>
      <c r="I4" s="533" t="s">
        <v>13</v>
      </c>
      <c r="J4" s="534" t="s">
        <v>2</v>
      </c>
      <c r="K4" s="534" t="s">
        <v>1</v>
      </c>
      <c r="L4" s="534" t="s">
        <v>3</v>
      </c>
      <c r="M4" s="533" t="s">
        <v>13</v>
      </c>
      <c r="N4" s="534" t="s">
        <v>2</v>
      </c>
      <c r="O4" s="534" t="s">
        <v>1</v>
      </c>
      <c r="P4" s="534" t="s">
        <v>3</v>
      </c>
      <c r="Q4" s="533" t="s">
        <v>4</v>
      </c>
      <c r="R4" s="533" t="s">
        <v>5</v>
      </c>
      <c r="S4" s="533" t="s">
        <v>6</v>
      </c>
      <c r="T4" s="533" t="s">
        <v>7</v>
      </c>
      <c r="U4" s="535" t="s">
        <v>8</v>
      </c>
    </row>
    <row r="5" spans="1:21" ht="15" customHeight="1">
      <c r="A5" s="536">
        <v>35</v>
      </c>
      <c r="B5" s="10">
        <v>1</v>
      </c>
      <c r="C5" s="536" t="s">
        <v>47</v>
      </c>
      <c r="D5" s="537" t="s">
        <v>189</v>
      </c>
      <c r="E5" s="536" t="s">
        <v>110</v>
      </c>
      <c r="F5" s="537" t="s">
        <v>182</v>
      </c>
      <c r="G5" s="537" t="s">
        <v>181</v>
      </c>
      <c r="H5" s="537" t="s">
        <v>183</v>
      </c>
      <c r="I5" s="536" t="s">
        <v>110</v>
      </c>
      <c r="J5" s="537" t="s">
        <v>184</v>
      </c>
      <c r="K5" s="537" t="s">
        <v>139</v>
      </c>
      <c r="L5" s="537" t="s">
        <v>185</v>
      </c>
      <c r="M5" s="536" t="s">
        <v>95</v>
      </c>
      <c r="N5" s="537" t="s">
        <v>145</v>
      </c>
      <c r="O5" s="537" t="s">
        <v>142</v>
      </c>
      <c r="P5" s="537" t="s">
        <v>143</v>
      </c>
      <c r="Q5" s="538">
        <v>32.479999999999997</v>
      </c>
      <c r="R5" s="536">
        <v>0</v>
      </c>
      <c r="S5" s="538">
        <v>33.229999999999997</v>
      </c>
      <c r="T5" s="536">
        <v>0</v>
      </c>
      <c r="U5" s="531">
        <f t="shared" ref="U5:U28" si="0">SUM(Q5:T5)</f>
        <v>65.709999999999994</v>
      </c>
    </row>
    <row r="6" spans="1:21" ht="15" customHeight="1">
      <c r="A6" s="536">
        <v>36</v>
      </c>
      <c r="B6" s="10">
        <v>3</v>
      </c>
      <c r="C6" s="536" t="s">
        <v>47</v>
      </c>
      <c r="D6" s="537" t="s">
        <v>190</v>
      </c>
      <c r="E6" s="536" t="s">
        <v>128</v>
      </c>
      <c r="F6" s="537" t="s">
        <v>173</v>
      </c>
      <c r="G6" s="537" t="s">
        <v>191</v>
      </c>
      <c r="H6" s="537" t="s">
        <v>172</v>
      </c>
      <c r="I6" s="536" t="s">
        <v>110</v>
      </c>
      <c r="J6" s="537" t="s">
        <v>161</v>
      </c>
      <c r="K6" s="537" t="s">
        <v>162</v>
      </c>
      <c r="L6" s="537" t="s">
        <v>192</v>
      </c>
      <c r="M6" s="541" t="s">
        <v>128</v>
      </c>
      <c r="N6" s="543" t="s">
        <v>209</v>
      </c>
      <c r="O6" s="543" t="s">
        <v>210</v>
      </c>
      <c r="P6" s="543" t="s">
        <v>211</v>
      </c>
      <c r="Q6" s="538">
        <v>38.35</v>
      </c>
      <c r="R6" s="536">
        <v>2</v>
      </c>
      <c r="S6" s="538">
        <v>38.43</v>
      </c>
      <c r="T6" s="536">
        <v>2</v>
      </c>
      <c r="U6" s="531">
        <f t="shared" si="0"/>
        <v>80.78</v>
      </c>
    </row>
    <row r="7" spans="1:21" ht="15" customHeight="1">
      <c r="A7" s="536">
        <v>37</v>
      </c>
      <c r="B7" s="10">
        <v>2</v>
      </c>
      <c r="C7" s="536" t="s">
        <v>47</v>
      </c>
      <c r="D7" s="537" t="s">
        <v>193</v>
      </c>
      <c r="E7" s="536" t="s">
        <v>110</v>
      </c>
      <c r="F7" s="537" t="s">
        <v>186</v>
      </c>
      <c r="G7" s="537" t="s">
        <v>159</v>
      </c>
      <c r="H7" s="537" t="s">
        <v>187</v>
      </c>
      <c r="I7" s="536" t="s">
        <v>110</v>
      </c>
      <c r="J7" s="537" t="s">
        <v>163</v>
      </c>
      <c r="K7" s="537" t="s">
        <v>164</v>
      </c>
      <c r="L7" s="537" t="s">
        <v>198</v>
      </c>
      <c r="M7" s="536" t="s">
        <v>144</v>
      </c>
      <c r="N7" s="537" t="s">
        <v>168</v>
      </c>
      <c r="O7" s="537" t="s">
        <v>169</v>
      </c>
      <c r="P7" s="537" t="s">
        <v>170</v>
      </c>
      <c r="Q7" s="539">
        <v>37.35</v>
      </c>
      <c r="R7" s="540">
        <v>1</v>
      </c>
      <c r="S7" s="539">
        <v>34.4</v>
      </c>
      <c r="T7" s="540">
        <v>0</v>
      </c>
      <c r="U7" s="531">
        <f t="shared" si="0"/>
        <v>72.75</v>
      </c>
    </row>
    <row r="8" spans="1:21" ht="15" customHeight="1">
      <c r="A8" s="536"/>
      <c r="B8" s="10"/>
      <c r="C8" s="536"/>
      <c r="D8" s="537"/>
      <c r="E8" s="536"/>
      <c r="F8" s="537"/>
      <c r="G8" s="537"/>
      <c r="H8" s="537"/>
      <c r="I8" s="536"/>
      <c r="J8" s="537"/>
      <c r="K8" s="537"/>
      <c r="L8" s="537"/>
      <c r="M8" s="536"/>
      <c r="N8" s="537"/>
      <c r="O8" s="537"/>
      <c r="P8" s="537"/>
      <c r="Q8" s="538"/>
      <c r="R8" s="536"/>
      <c r="S8" s="538"/>
      <c r="T8" s="536"/>
      <c r="U8" s="531">
        <f t="shared" si="0"/>
        <v>0</v>
      </c>
    </row>
    <row r="9" spans="1:21" ht="15" customHeight="1">
      <c r="A9" s="536"/>
      <c r="B9" s="10"/>
      <c r="C9" s="536"/>
      <c r="D9" s="537"/>
      <c r="E9" s="536"/>
      <c r="F9" s="537"/>
      <c r="G9" s="537"/>
      <c r="H9" s="537"/>
      <c r="I9" s="536"/>
      <c r="J9" s="537"/>
      <c r="K9" s="537"/>
      <c r="L9" s="537"/>
      <c r="M9" s="536"/>
      <c r="N9" s="537"/>
      <c r="O9" s="537"/>
      <c r="P9" s="537"/>
      <c r="Q9" s="538"/>
      <c r="R9" s="536"/>
      <c r="S9" s="538"/>
      <c r="T9" s="536"/>
      <c r="U9" s="531">
        <f t="shared" si="0"/>
        <v>0</v>
      </c>
    </row>
    <row r="10" spans="1:21" ht="15" customHeight="1">
      <c r="A10" s="536"/>
      <c r="B10" s="10"/>
      <c r="C10" s="536"/>
      <c r="D10" s="537"/>
      <c r="E10" s="536"/>
      <c r="F10" s="537"/>
      <c r="G10" s="537"/>
      <c r="H10" s="537"/>
      <c r="I10" s="536"/>
      <c r="J10" s="537"/>
      <c r="K10" s="537"/>
      <c r="L10" s="537"/>
      <c r="M10" s="536"/>
      <c r="N10" s="537"/>
      <c r="O10" s="537"/>
      <c r="P10" s="537"/>
      <c r="Q10" s="538"/>
      <c r="R10" s="536"/>
      <c r="S10" s="538"/>
      <c r="T10" s="536"/>
      <c r="U10" s="531">
        <f t="shared" si="0"/>
        <v>0</v>
      </c>
    </row>
    <row r="11" spans="1:21" ht="15" customHeight="1">
      <c r="A11" s="536"/>
      <c r="B11" s="10"/>
      <c r="C11" s="536"/>
      <c r="D11" s="537"/>
      <c r="E11" s="536"/>
      <c r="F11" s="537"/>
      <c r="G11" s="537"/>
      <c r="H11" s="537"/>
      <c r="I11" s="536"/>
      <c r="J11" s="537"/>
      <c r="K11" s="537"/>
      <c r="L11" s="537"/>
      <c r="M11" s="536"/>
      <c r="N11" s="537"/>
      <c r="O11" s="537"/>
      <c r="P11" s="537"/>
      <c r="Q11" s="538"/>
      <c r="R11" s="536"/>
      <c r="S11" s="538"/>
      <c r="T11" s="536"/>
      <c r="U11" s="531">
        <f t="shared" si="0"/>
        <v>0</v>
      </c>
    </row>
    <row r="12" spans="1:21" ht="15" customHeight="1">
      <c r="A12" s="536"/>
      <c r="B12" s="10"/>
      <c r="C12" s="536"/>
      <c r="D12" s="537"/>
      <c r="E12" s="536"/>
      <c r="F12" s="537"/>
      <c r="G12" s="537"/>
      <c r="H12" s="537"/>
      <c r="I12" s="536"/>
      <c r="J12" s="537"/>
      <c r="K12" s="537"/>
      <c r="L12" s="537"/>
      <c r="M12" s="536"/>
      <c r="N12" s="537"/>
      <c r="O12" s="537"/>
      <c r="P12" s="537"/>
      <c r="Q12" s="538"/>
      <c r="R12" s="536"/>
      <c r="S12" s="538"/>
      <c r="T12" s="536"/>
      <c r="U12" s="531">
        <f t="shared" si="0"/>
        <v>0</v>
      </c>
    </row>
    <row r="13" spans="1:21" ht="15" customHeight="1">
      <c r="A13" s="536"/>
      <c r="B13" s="10"/>
      <c r="C13" s="536"/>
      <c r="D13" s="537"/>
      <c r="E13" s="536"/>
      <c r="F13" s="537"/>
      <c r="G13" s="537"/>
      <c r="H13" s="537"/>
      <c r="I13" s="536"/>
      <c r="J13" s="537"/>
      <c r="K13" s="537"/>
      <c r="L13" s="537"/>
      <c r="M13" s="536"/>
      <c r="N13" s="537"/>
      <c r="O13" s="537"/>
      <c r="P13" s="537"/>
      <c r="Q13" s="538"/>
      <c r="R13" s="536"/>
      <c r="S13" s="538"/>
      <c r="T13" s="536"/>
      <c r="U13" s="531">
        <f t="shared" si="0"/>
        <v>0</v>
      </c>
    </row>
    <row r="14" spans="1:21" ht="15" customHeight="1">
      <c r="A14" s="536"/>
      <c r="B14" s="10"/>
      <c r="C14" s="536"/>
      <c r="D14" s="537"/>
      <c r="E14" s="536"/>
      <c r="F14" s="537"/>
      <c r="G14" s="537"/>
      <c r="H14" s="537"/>
      <c r="I14" s="536"/>
      <c r="J14" s="537"/>
      <c r="K14" s="537"/>
      <c r="L14" s="537"/>
      <c r="M14" s="536"/>
      <c r="N14" s="537"/>
      <c r="O14" s="537"/>
      <c r="P14" s="537"/>
      <c r="Q14" s="538"/>
      <c r="R14" s="536"/>
      <c r="S14" s="538"/>
      <c r="T14" s="536"/>
      <c r="U14" s="531">
        <f t="shared" si="0"/>
        <v>0</v>
      </c>
    </row>
    <row r="15" spans="1:21" ht="15" customHeight="1">
      <c r="A15" s="536"/>
      <c r="B15" s="10"/>
      <c r="C15" s="536"/>
      <c r="D15" s="537"/>
      <c r="E15" s="536"/>
      <c r="F15" s="537"/>
      <c r="G15" s="537"/>
      <c r="H15" s="537"/>
      <c r="I15" s="536"/>
      <c r="J15" s="537"/>
      <c r="K15" s="537"/>
      <c r="L15" s="537"/>
      <c r="M15" s="536"/>
      <c r="N15" s="537"/>
      <c r="O15" s="537"/>
      <c r="P15" s="537"/>
      <c r="Q15" s="538"/>
      <c r="R15" s="536"/>
      <c r="S15" s="538"/>
      <c r="T15" s="536"/>
      <c r="U15" s="531">
        <f t="shared" si="0"/>
        <v>0</v>
      </c>
    </row>
    <row r="16" spans="1:21" ht="15" customHeight="1">
      <c r="A16" s="536"/>
      <c r="B16" s="10"/>
      <c r="C16" s="536"/>
      <c r="D16" s="537"/>
      <c r="E16" s="536"/>
      <c r="F16" s="537"/>
      <c r="G16" s="537"/>
      <c r="H16" s="537"/>
      <c r="I16" s="536"/>
      <c r="J16" s="537"/>
      <c r="K16" s="537"/>
      <c r="L16" s="537"/>
      <c r="M16" s="536"/>
      <c r="N16" s="537"/>
      <c r="O16" s="537"/>
      <c r="P16" s="537"/>
      <c r="Q16" s="538"/>
      <c r="R16" s="536"/>
      <c r="S16" s="538"/>
      <c r="T16" s="536"/>
      <c r="U16" s="531">
        <f t="shared" si="0"/>
        <v>0</v>
      </c>
    </row>
    <row r="17" spans="1:21" s="126" customFormat="1" ht="15" customHeight="1">
      <c r="A17" s="536"/>
      <c r="B17" s="10"/>
      <c r="C17" s="536"/>
      <c r="D17" s="537"/>
      <c r="E17" s="536"/>
      <c r="F17" s="537"/>
      <c r="G17" s="537"/>
      <c r="H17" s="537"/>
      <c r="I17" s="536"/>
      <c r="J17" s="537"/>
      <c r="K17" s="537"/>
      <c r="L17" s="537"/>
      <c r="M17" s="536"/>
      <c r="N17" s="537"/>
      <c r="O17" s="537"/>
      <c r="P17" s="537"/>
      <c r="Q17" s="538"/>
      <c r="R17" s="536"/>
      <c r="S17" s="538"/>
      <c r="T17" s="536"/>
      <c r="U17" s="531">
        <f t="shared" si="0"/>
        <v>0</v>
      </c>
    </row>
    <row r="18" spans="1:21" ht="15" customHeight="1">
      <c r="A18" s="541"/>
      <c r="B18" s="542"/>
      <c r="C18" s="541"/>
      <c r="D18" s="543"/>
      <c r="E18" s="541"/>
      <c r="F18" s="543"/>
      <c r="G18" s="543"/>
      <c r="H18" s="543"/>
      <c r="I18" s="541"/>
      <c r="J18" s="543"/>
      <c r="K18" s="543"/>
      <c r="L18" s="543"/>
      <c r="M18" s="541"/>
      <c r="N18" s="543"/>
      <c r="O18" s="543"/>
      <c r="P18" s="543"/>
      <c r="Q18" s="544"/>
      <c r="R18" s="541"/>
      <c r="S18" s="544"/>
      <c r="T18" s="541"/>
      <c r="U18" s="531">
        <f t="shared" si="0"/>
        <v>0</v>
      </c>
    </row>
    <row r="19" spans="1:21" s="126" customFormat="1" ht="15" customHeight="1">
      <c r="A19" s="545"/>
      <c r="B19" s="546"/>
      <c r="C19" s="545"/>
      <c r="D19" s="547"/>
      <c r="E19" s="545"/>
      <c r="F19" s="547"/>
      <c r="G19" s="547"/>
      <c r="H19" s="547"/>
      <c r="I19" s="545"/>
      <c r="J19" s="547"/>
      <c r="K19" s="547"/>
      <c r="L19" s="547"/>
      <c r="M19" s="545"/>
      <c r="N19" s="547"/>
      <c r="O19" s="547"/>
      <c r="P19" s="547"/>
      <c r="Q19" s="544"/>
      <c r="R19" s="541"/>
      <c r="S19" s="544"/>
      <c r="T19" s="541"/>
      <c r="U19" s="531">
        <f t="shared" si="0"/>
        <v>0</v>
      </c>
    </row>
    <row r="20" spans="1:21" s="126" customFormat="1" ht="15" customHeight="1">
      <c r="A20" s="545"/>
      <c r="B20" s="546"/>
      <c r="C20" s="545"/>
      <c r="D20" s="547"/>
      <c r="E20" s="545"/>
      <c r="F20" s="547"/>
      <c r="G20" s="547"/>
      <c r="H20" s="547"/>
      <c r="I20" s="545"/>
      <c r="J20" s="547"/>
      <c r="K20" s="547"/>
      <c r="L20" s="547"/>
      <c r="M20" s="545"/>
      <c r="N20" s="547"/>
      <c r="O20" s="547"/>
      <c r="P20" s="547"/>
      <c r="Q20" s="544"/>
      <c r="R20" s="541"/>
      <c r="S20" s="544"/>
      <c r="T20" s="541"/>
      <c r="U20" s="531">
        <f t="shared" si="0"/>
        <v>0</v>
      </c>
    </row>
    <row r="21" spans="1:21" s="126" customFormat="1" ht="15" customHeight="1">
      <c r="A21" s="545"/>
      <c r="B21" s="546"/>
      <c r="C21" s="545"/>
      <c r="D21" s="547"/>
      <c r="E21" s="545"/>
      <c r="F21" s="547"/>
      <c r="G21" s="547"/>
      <c r="H21" s="547"/>
      <c r="I21" s="545"/>
      <c r="J21" s="547"/>
      <c r="K21" s="547"/>
      <c r="L21" s="547"/>
      <c r="M21" s="545"/>
      <c r="N21" s="547"/>
      <c r="O21" s="547"/>
      <c r="P21" s="547"/>
      <c r="Q21" s="544"/>
      <c r="R21" s="541"/>
      <c r="S21" s="544"/>
      <c r="T21" s="541"/>
      <c r="U21" s="531">
        <f t="shared" si="0"/>
        <v>0</v>
      </c>
    </row>
    <row r="22" spans="1:21" s="126" customFormat="1" ht="15" customHeight="1">
      <c r="A22" s="545"/>
      <c r="B22" s="546"/>
      <c r="C22" s="545"/>
      <c r="D22" s="547"/>
      <c r="E22" s="545"/>
      <c r="F22" s="547"/>
      <c r="G22" s="547"/>
      <c r="H22" s="547"/>
      <c r="I22" s="545"/>
      <c r="J22" s="547"/>
      <c r="K22" s="547"/>
      <c r="L22" s="547"/>
      <c r="M22" s="545"/>
      <c r="N22" s="547"/>
      <c r="O22" s="547"/>
      <c r="P22" s="547"/>
      <c r="Q22" s="544"/>
      <c r="R22" s="541"/>
      <c r="S22" s="544"/>
      <c r="T22" s="541"/>
      <c r="U22" s="531">
        <f t="shared" si="0"/>
        <v>0</v>
      </c>
    </row>
    <row r="23" spans="1:21" s="126" customFormat="1" ht="15" customHeight="1">
      <c r="A23" s="545"/>
      <c r="B23" s="546"/>
      <c r="C23" s="545"/>
      <c r="D23" s="547"/>
      <c r="E23" s="545"/>
      <c r="F23" s="547"/>
      <c r="G23" s="547"/>
      <c r="H23" s="547"/>
      <c r="I23" s="545"/>
      <c r="J23" s="547"/>
      <c r="K23" s="547"/>
      <c r="L23" s="547"/>
      <c r="M23" s="545"/>
      <c r="N23" s="547"/>
      <c r="O23" s="547"/>
      <c r="P23" s="547"/>
      <c r="Q23" s="544"/>
      <c r="R23" s="541"/>
      <c r="S23" s="544"/>
      <c r="T23" s="541"/>
      <c r="U23" s="531">
        <f t="shared" si="0"/>
        <v>0</v>
      </c>
    </row>
    <row r="24" spans="1:21" s="126" customFormat="1" ht="15" customHeight="1">
      <c r="A24" s="545"/>
      <c r="B24" s="546"/>
      <c r="C24" s="545"/>
      <c r="D24" s="547"/>
      <c r="E24" s="545"/>
      <c r="F24" s="547"/>
      <c r="G24" s="547"/>
      <c r="H24" s="547"/>
      <c r="I24" s="545"/>
      <c r="J24" s="547"/>
      <c r="K24" s="547"/>
      <c r="L24" s="547"/>
      <c r="M24" s="545"/>
      <c r="N24" s="547"/>
      <c r="O24" s="547"/>
      <c r="P24" s="547"/>
      <c r="Q24" s="544"/>
      <c r="R24" s="541"/>
      <c r="S24" s="544"/>
      <c r="T24" s="541"/>
      <c r="U24" s="531">
        <f t="shared" si="0"/>
        <v>0</v>
      </c>
    </row>
    <row r="25" spans="1:21" s="126" customFormat="1" ht="15" customHeight="1">
      <c r="A25" s="545"/>
      <c r="B25" s="546"/>
      <c r="C25" s="545"/>
      <c r="D25" s="547"/>
      <c r="E25" s="545"/>
      <c r="F25" s="547"/>
      <c r="G25" s="547"/>
      <c r="H25" s="547"/>
      <c r="I25" s="545"/>
      <c r="J25" s="547"/>
      <c r="K25" s="547"/>
      <c r="L25" s="547"/>
      <c r="M25" s="545"/>
      <c r="N25" s="547"/>
      <c r="O25" s="547"/>
      <c r="P25" s="547"/>
      <c r="Q25" s="544"/>
      <c r="R25" s="541"/>
      <c r="S25" s="544"/>
      <c r="T25" s="541"/>
      <c r="U25" s="531">
        <f t="shared" si="0"/>
        <v>0</v>
      </c>
    </row>
    <row r="26" spans="1:21" s="126" customFormat="1" ht="15" customHeight="1">
      <c r="A26" s="545"/>
      <c r="B26" s="546"/>
      <c r="C26" s="545"/>
      <c r="D26" s="547"/>
      <c r="E26" s="545"/>
      <c r="F26" s="547"/>
      <c r="G26" s="547"/>
      <c r="H26" s="547"/>
      <c r="I26" s="545"/>
      <c r="J26" s="547"/>
      <c r="K26" s="547"/>
      <c r="L26" s="547"/>
      <c r="M26" s="545"/>
      <c r="N26" s="547"/>
      <c r="O26" s="547"/>
      <c r="P26" s="547"/>
      <c r="Q26" s="544"/>
      <c r="R26" s="541"/>
      <c r="S26" s="544"/>
      <c r="T26" s="541"/>
      <c r="U26" s="531">
        <f t="shared" si="0"/>
        <v>0</v>
      </c>
    </row>
    <row r="27" spans="1:21" s="126" customFormat="1" ht="15" customHeight="1">
      <c r="A27" s="545"/>
      <c r="B27" s="546"/>
      <c r="C27" s="545"/>
      <c r="D27" s="547"/>
      <c r="E27" s="545"/>
      <c r="F27" s="547"/>
      <c r="G27" s="547"/>
      <c r="H27" s="547"/>
      <c r="I27" s="545"/>
      <c r="J27" s="547"/>
      <c r="K27" s="547"/>
      <c r="L27" s="547"/>
      <c r="M27" s="545"/>
      <c r="N27" s="547"/>
      <c r="O27" s="547"/>
      <c r="P27" s="547"/>
      <c r="Q27" s="544"/>
      <c r="R27" s="541"/>
      <c r="S27" s="544"/>
      <c r="T27" s="541"/>
      <c r="U27" s="531">
        <f t="shared" si="0"/>
        <v>0</v>
      </c>
    </row>
    <row r="28" spans="1:21" ht="15" customHeight="1">
      <c r="A28" s="541"/>
      <c r="B28" s="542"/>
      <c r="C28" s="541"/>
      <c r="D28" s="543"/>
      <c r="E28" s="541"/>
      <c r="F28" s="543"/>
      <c r="G28" s="543"/>
      <c r="H28" s="543"/>
      <c r="I28" s="541"/>
      <c r="J28" s="543"/>
      <c r="K28" s="543"/>
      <c r="L28" s="543"/>
      <c r="M28" s="541"/>
      <c r="N28" s="543"/>
      <c r="O28" s="543"/>
      <c r="P28" s="543"/>
      <c r="Q28" s="544"/>
      <c r="R28" s="541"/>
      <c r="S28" s="544"/>
      <c r="T28" s="541"/>
      <c r="U28" s="531">
        <f t="shared" si="0"/>
        <v>0</v>
      </c>
    </row>
    <row r="29" spans="1:21">
      <c r="A29" s="171"/>
      <c r="B29" s="171"/>
      <c r="C29" s="171"/>
      <c r="D29" s="172"/>
      <c r="E29" s="172"/>
      <c r="F29" s="172"/>
      <c r="G29" s="172"/>
      <c r="H29" s="172"/>
      <c r="I29" s="172"/>
      <c r="J29" s="172"/>
      <c r="K29" s="172"/>
      <c r="L29" s="172"/>
      <c r="M29" s="172"/>
      <c r="N29" s="172"/>
      <c r="O29" s="172"/>
      <c r="P29" s="172"/>
      <c r="Q29"/>
      <c r="R29"/>
      <c r="S29"/>
      <c r="T29"/>
      <c r="U29"/>
    </row>
    <row r="30" spans="1:21" ht="20.100000000000001" customHeight="1">
      <c r="A30" s="601" t="str">
        <f>"CSC JUGEND (Anzahl: "&amp;COUNT(A32:A36)&amp;")"</f>
        <v>CSC JUGEND (Anzahl: 1)</v>
      </c>
      <c r="B30" s="602"/>
      <c r="C30" s="602"/>
      <c r="D30" s="603"/>
      <c r="E30" s="604" t="s">
        <v>29</v>
      </c>
      <c r="F30" s="605"/>
      <c r="G30" s="605"/>
      <c r="H30" s="605"/>
      <c r="I30" s="605"/>
      <c r="J30" s="605"/>
      <c r="K30" s="605"/>
      <c r="L30" s="605"/>
      <c r="M30" s="605"/>
      <c r="N30" s="605"/>
      <c r="O30" s="605"/>
      <c r="P30" s="606"/>
      <c r="Q30" s="604" t="s">
        <v>31</v>
      </c>
      <c r="R30" s="605"/>
      <c r="S30" s="605"/>
      <c r="T30" s="605"/>
      <c r="U30" s="606"/>
    </row>
    <row r="31" spans="1:21" ht="20.100000000000001" customHeight="1">
      <c r="A31" s="4" t="s">
        <v>12</v>
      </c>
      <c r="B31" s="4" t="s">
        <v>30</v>
      </c>
      <c r="C31" s="4" t="s">
        <v>94</v>
      </c>
      <c r="D31" s="5" t="s">
        <v>86</v>
      </c>
      <c r="E31" s="4" t="s">
        <v>13</v>
      </c>
      <c r="F31" s="5" t="s">
        <v>2</v>
      </c>
      <c r="G31" s="5" t="s">
        <v>1</v>
      </c>
      <c r="H31" s="5" t="s">
        <v>3</v>
      </c>
      <c r="I31" s="4" t="s">
        <v>13</v>
      </c>
      <c r="J31" s="5" t="s">
        <v>2</v>
      </c>
      <c r="K31" s="5" t="s">
        <v>1</v>
      </c>
      <c r="L31" s="5" t="s">
        <v>3</v>
      </c>
      <c r="M31" s="4" t="s">
        <v>13</v>
      </c>
      <c r="N31" s="5" t="s">
        <v>2</v>
      </c>
      <c r="O31" s="5" t="s">
        <v>1</v>
      </c>
      <c r="P31" s="5" t="s">
        <v>3</v>
      </c>
      <c r="Q31" s="4" t="s">
        <v>4</v>
      </c>
      <c r="R31" s="4" t="s">
        <v>5</v>
      </c>
      <c r="S31" s="4" t="s">
        <v>6</v>
      </c>
      <c r="T31" s="4" t="s">
        <v>7</v>
      </c>
      <c r="U31" s="9" t="s">
        <v>8</v>
      </c>
    </row>
    <row r="32" spans="1:21" ht="15" customHeight="1">
      <c r="A32" s="58">
        <v>1</v>
      </c>
      <c r="B32" s="59">
        <v>1</v>
      </c>
      <c r="C32" s="58" t="s">
        <v>47</v>
      </c>
      <c r="D32" s="60" t="s">
        <v>99</v>
      </c>
      <c r="E32" s="26" t="s">
        <v>95</v>
      </c>
      <c r="F32" s="332" t="s">
        <v>96</v>
      </c>
      <c r="G32" s="62" t="s">
        <v>97</v>
      </c>
      <c r="H32" s="55" t="s">
        <v>98</v>
      </c>
      <c r="I32" s="26" t="s">
        <v>95</v>
      </c>
      <c r="J32" s="54" t="s">
        <v>96</v>
      </c>
      <c r="K32" s="62" t="s">
        <v>97</v>
      </c>
      <c r="L32" s="55" t="s">
        <v>98</v>
      </c>
      <c r="M32" s="26" t="s">
        <v>95</v>
      </c>
      <c r="N32" s="54" t="s">
        <v>96</v>
      </c>
      <c r="O32" s="62" t="s">
        <v>97</v>
      </c>
      <c r="P32" s="55" t="s">
        <v>98</v>
      </c>
      <c r="Q32" s="69"/>
      <c r="R32" s="70"/>
      <c r="S32" s="71"/>
      <c r="T32" s="70"/>
      <c r="U32" s="373">
        <f>SUM(Q32:T32)</f>
        <v>0</v>
      </c>
    </row>
    <row r="33" spans="1:21" ht="15" customHeight="1">
      <c r="A33" s="56"/>
      <c r="B33" s="57"/>
      <c r="C33" s="56"/>
      <c r="D33" s="24"/>
      <c r="E33" s="28"/>
      <c r="F33" s="333"/>
      <c r="G33" s="22"/>
      <c r="H33" s="19"/>
      <c r="I33" s="28"/>
      <c r="J33" s="13"/>
      <c r="K33" s="22"/>
      <c r="L33" s="19"/>
      <c r="M33" s="28"/>
      <c r="N33" s="13"/>
      <c r="O33" s="22"/>
      <c r="P33" s="19"/>
      <c r="Q33" s="31"/>
      <c r="R33" s="16"/>
      <c r="S33" s="33"/>
      <c r="T33" s="16"/>
      <c r="U33" s="375">
        <f>SUM(Q33:T33)</f>
        <v>0</v>
      </c>
    </row>
    <row r="34" spans="1:21" ht="15" customHeight="1">
      <c r="A34" s="56"/>
      <c r="B34" s="57"/>
      <c r="C34" s="56"/>
      <c r="D34" s="24"/>
      <c r="E34" s="28"/>
      <c r="F34" s="333"/>
      <c r="G34" s="22"/>
      <c r="H34" s="19"/>
      <c r="I34" s="28"/>
      <c r="J34" s="13"/>
      <c r="K34" s="22"/>
      <c r="L34" s="19"/>
      <c r="M34" s="28"/>
      <c r="N34" s="13"/>
      <c r="O34" s="22"/>
      <c r="P34" s="19"/>
      <c r="Q34" s="72"/>
      <c r="R34" s="73"/>
      <c r="S34" s="74"/>
      <c r="T34" s="73"/>
      <c r="U34" s="375">
        <f>SUM(Q34:T34)</f>
        <v>0</v>
      </c>
    </row>
    <row r="35" spans="1:21" ht="15" customHeight="1">
      <c r="A35" s="129"/>
      <c r="B35" s="130"/>
      <c r="C35" s="129"/>
      <c r="D35" s="131"/>
      <c r="E35" s="140"/>
      <c r="F35" s="335"/>
      <c r="G35" s="132"/>
      <c r="H35" s="133"/>
      <c r="I35" s="140"/>
      <c r="J35" s="134"/>
      <c r="K35" s="132"/>
      <c r="L35" s="133"/>
      <c r="M35" s="140"/>
      <c r="N35" s="134"/>
      <c r="O35" s="132"/>
      <c r="P35" s="133"/>
      <c r="Q35" s="135"/>
      <c r="R35" s="136"/>
      <c r="S35" s="137"/>
      <c r="T35" s="136"/>
      <c r="U35" s="382">
        <f>SUM(Q35:T35)</f>
        <v>0</v>
      </c>
    </row>
    <row r="36" spans="1:21" ht="15" customHeight="1">
      <c r="A36" s="387"/>
      <c r="B36" s="388"/>
      <c r="C36" s="387"/>
      <c r="D36" s="389"/>
      <c r="E36" s="411"/>
      <c r="F36" s="390"/>
      <c r="G36" s="168"/>
      <c r="H36" s="383"/>
      <c r="I36" s="411"/>
      <c r="J36" s="167"/>
      <c r="K36" s="168"/>
      <c r="L36" s="383"/>
      <c r="M36" s="411"/>
      <c r="N36" s="167"/>
      <c r="O36" s="168"/>
      <c r="P36" s="383"/>
      <c r="Q36" s="384"/>
      <c r="R36" s="385"/>
      <c r="S36" s="386"/>
      <c r="T36" s="385"/>
      <c r="U36" s="376">
        <f>SUM(Q36:T36)</f>
        <v>0</v>
      </c>
    </row>
    <row r="37" spans="1:21">
      <c r="Q37"/>
      <c r="R37"/>
      <c r="S37"/>
      <c r="T37"/>
      <c r="U37"/>
    </row>
    <row r="38" spans="1:21">
      <c r="A38" s="63"/>
      <c r="Q38"/>
      <c r="R38"/>
      <c r="S38"/>
      <c r="T38"/>
      <c r="U38"/>
    </row>
    <row r="39" spans="1:21">
      <c r="Q39"/>
      <c r="R39"/>
      <c r="S39"/>
      <c r="T39"/>
      <c r="U39"/>
    </row>
    <row r="40" spans="1:21">
      <c r="Q40"/>
      <c r="R40"/>
      <c r="S40"/>
      <c r="T40"/>
      <c r="U40"/>
    </row>
    <row r="41" spans="1:21">
      <c r="Q41"/>
      <c r="R41"/>
      <c r="S41"/>
      <c r="T41"/>
      <c r="U41"/>
    </row>
    <row r="42" spans="1:21">
      <c r="Q42"/>
      <c r="R42"/>
      <c r="S42"/>
      <c r="T42"/>
      <c r="U42"/>
    </row>
    <row r="43" spans="1:21">
      <c r="Q43"/>
      <c r="R43"/>
      <c r="S43"/>
      <c r="T43"/>
      <c r="U43"/>
    </row>
    <row r="44" spans="1:21">
      <c r="Q44"/>
      <c r="R44"/>
      <c r="S44"/>
      <c r="T44"/>
      <c r="U44"/>
    </row>
    <row r="45" spans="1:21">
      <c r="Q45"/>
      <c r="R45"/>
      <c r="S45"/>
      <c r="T45"/>
      <c r="U45"/>
    </row>
    <row r="46" spans="1:21">
      <c r="Q46"/>
      <c r="R46"/>
      <c r="S46"/>
      <c r="T46"/>
      <c r="U46"/>
    </row>
    <row r="47" spans="1:21">
      <c r="Q47"/>
      <c r="R47"/>
      <c r="S47"/>
      <c r="T47"/>
      <c r="U47"/>
    </row>
    <row r="48" spans="1:21">
      <c r="Q48"/>
      <c r="R48"/>
      <c r="S48"/>
      <c r="T48"/>
      <c r="U48"/>
    </row>
    <row r="49" spans="17:21">
      <c r="Q49"/>
      <c r="R49"/>
      <c r="S49"/>
      <c r="T49"/>
      <c r="U49"/>
    </row>
  </sheetData>
  <mergeCells count="6">
    <mergeCell ref="A3:D3"/>
    <mergeCell ref="Q3:U3"/>
    <mergeCell ref="A30:D30"/>
    <mergeCell ref="Q30:U30"/>
    <mergeCell ref="E3:P3"/>
    <mergeCell ref="E30:P30"/>
  </mergeCells>
  <phoneticPr fontId="0" type="noConversion"/>
  <printOptions horizontalCentered="1"/>
  <pageMargins left="0.19685039370078741" right="0.19685039370078741" top="0.98425196850393704" bottom="0.98425196850393704" header="0.51181102362204722" footer="0.51181102362204722"/>
  <pageSetup paperSize="9" scale="67" orientation="landscape" horizontalDpi="300" verticalDpi="300" r:id="rId1"/>
  <headerFooter alignWithMargins="0">
    <oddFooter>&amp;L&amp;8Vorlage: Sören Marquardt HSVRM, Dateiversion 2014
Druck: &amp;D, &amp;T Uhr.&amp;C&amp;8Datei: &amp;F
Blatt: &amp;A&amp;R&amp;8Seite:
&amp;P/&amp;N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49"/>
  <sheetViews>
    <sheetView workbookViewId="0">
      <pane ySplit="4" topLeftCell="A5" activePane="bottomLeft" state="frozen"/>
      <selection sqref="A1:H1"/>
      <selection pane="bottomLeft" activeCell="A5" sqref="A5"/>
    </sheetView>
  </sheetViews>
  <sheetFormatPr baseColWidth="10" defaultRowHeight="12.75"/>
  <cols>
    <col min="1" max="2" width="4.7109375" style="6" customWidth="1"/>
    <col min="3" max="3" width="7.28515625" style="6" bestFit="1" customWidth="1"/>
    <col min="4" max="4" width="15.28515625" style="6" bestFit="1" customWidth="1"/>
    <col min="5" max="5" width="3.85546875" style="6" bestFit="1" customWidth="1"/>
    <col min="6" max="7" width="10.7109375" style="6" customWidth="1"/>
    <col min="8" max="8" width="25.7109375" style="6" customWidth="1"/>
    <col min="9" max="9" width="3.85546875" style="6" bestFit="1" customWidth="1"/>
    <col min="10" max="11" width="10.7109375" style="6" customWidth="1"/>
    <col min="12" max="12" width="25.7109375" style="6" customWidth="1"/>
    <col min="13" max="13" width="3.85546875" style="6" bestFit="1" customWidth="1"/>
    <col min="14" max="15" width="10.7109375" style="6" customWidth="1"/>
    <col min="16" max="16" width="25.7109375" style="6" customWidth="1"/>
    <col min="17" max="17" width="5.7109375" style="6" customWidth="1"/>
    <col min="18" max="18" width="3.7109375" style="6" customWidth="1"/>
    <col min="19" max="19" width="5.7109375" style="6" customWidth="1"/>
    <col min="20" max="20" width="3.7109375" style="6" customWidth="1"/>
    <col min="21" max="21" width="7.7109375" style="6" customWidth="1"/>
    <col min="22" max="22" width="5.28515625" style="6" customWidth="1"/>
    <col min="23" max="23" width="6.28515625" style="6" customWidth="1"/>
    <col min="24" max="24" width="5.7109375" style="6" customWidth="1"/>
    <col min="25" max="25" width="3.7109375" style="6" customWidth="1"/>
    <col min="26" max="26" width="7.7109375" style="6" customWidth="1"/>
    <col min="27" max="27" width="5.28515625" style="6" customWidth="1"/>
    <col min="28" max="28" width="6.28515625" style="6" customWidth="1"/>
    <col min="29" max="29" width="5.7109375" style="6" customWidth="1"/>
    <col min="30" max="30" width="3.7109375" style="6" customWidth="1"/>
    <col min="31" max="31" width="7.7109375" style="6" customWidth="1"/>
    <col min="32" max="32" width="5.28515625" style="6" customWidth="1"/>
    <col min="33" max="33" width="6.28515625" style="6" customWidth="1"/>
    <col min="34" max="34" width="5.7109375" style="6" customWidth="1"/>
    <col min="35" max="35" width="3.7109375" style="6" customWidth="1"/>
    <col min="36" max="36" width="7.7109375" style="6" customWidth="1"/>
    <col min="37" max="37" width="5.28515625" style="6" customWidth="1"/>
    <col min="38" max="38" width="6.28515625" style="6" customWidth="1"/>
    <col min="39" max="39" width="5.7109375" style="6" customWidth="1"/>
    <col min="40" max="40" width="3.7109375" style="6" customWidth="1"/>
    <col min="41" max="41" width="7.7109375" style="6" customWidth="1"/>
    <col min="42" max="42" width="5.28515625" style="6" customWidth="1"/>
    <col min="43" max="16384" width="11.42578125" style="6"/>
  </cols>
  <sheetData>
    <row r="1" spans="1:42" ht="15.75">
      <c r="A1" s="214" t="str">
        <f>Stammdaten!A20</f>
        <v>Kreismeisterschaft im Turnierhundsport  (HSV Betziesdorf / HSVRM / Kreisgruppe 2) am: 07.05.2017</v>
      </c>
    </row>
    <row r="2" spans="1:42" ht="15">
      <c r="A2" s="401" t="str">
        <f>Stammdaten!A21</f>
        <v xml:space="preserve">PL: Lothar Biesenroth LR THS: Petra Gerstner (HSVRM)   </v>
      </c>
    </row>
    <row r="3" spans="1:42" ht="20.100000000000001" customHeight="1">
      <c r="A3" s="601" t="str">
        <f>"CSC ERWACHSENE (Anzahl: "&amp;COUNT(A5:A28)&amp;")"</f>
        <v>CSC ERWACHSENE (Anzahl: 1)</v>
      </c>
      <c r="B3" s="602"/>
      <c r="C3" s="602"/>
      <c r="D3" s="603"/>
      <c r="E3" s="604" t="s">
        <v>29</v>
      </c>
      <c r="F3" s="605"/>
      <c r="G3" s="605"/>
      <c r="H3" s="605"/>
      <c r="I3" s="605"/>
      <c r="J3" s="605"/>
      <c r="K3" s="605"/>
      <c r="L3" s="605"/>
      <c r="M3" s="605"/>
      <c r="N3" s="605"/>
      <c r="O3" s="605"/>
      <c r="P3" s="606"/>
      <c r="Q3" s="604" t="s">
        <v>23</v>
      </c>
      <c r="R3" s="605"/>
      <c r="S3" s="605"/>
      <c r="T3" s="605"/>
      <c r="U3" s="605"/>
      <c r="V3" s="606"/>
      <c r="W3" s="604" t="s">
        <v>26</v>
      </c>
      <c r="X3" s="605"/>
      <c r="Y3" s="605"/>
      <c r="Z3" s="605"/>
      <c r="AA3" s="606"/>
      <c r="AB3" s="604" t="s">
        <v>27</v>
      </c>
      <c r="AC3" s="605"/>
      <c r="AD3" s="605"/>
      <c r="AE3" s="605"/>
      <c r="AF3" s="606"/>
      <c r="AG3" s="604" t="s">
        <v>28</v>
      </c>
      <c r="AH3" s="605"/>
      <c r="AI3" s="605"/>
      <c r="AJ3" s="605"/>
      <c r="AK3" s="606"/>
      <c r="AL3" s="597" t="s">
        <v>56</v>
      </c>
      <c r="AM3" s="595"/>
      <c r="AN3" s="595"/>
      <c r="AO3" s="595"/>
      <c r="AP3" s="596"/>
    </row>
    <row r="4" spans="1:42" ht="20.100000000000001" customHeight="1">
      <c r="A4" s="4" t="s">
        <v>12</v>
      </c>
      <c r="B4" s="4" t="s">
        <v>30</v>
      </c>
      <c r="C4" s="4" t="s">
        <v>94</v>
      </c>
      <c r="D4" s="5" t="s">
        <v>86</v>
      </c>
      <c r="E4" s="4" t="s">
        <v>13</v>
      </c>
      <c r="F4" s="5" t="s">
        <v>2</v>
      </c>
      <c r="G4" s="5" t="s">
        <v>1</v>
      </c>
      <c r="H4" s="5" t="s">
        <v>3</v>
      </c>
      <c r="I4" s="4" t="s">
        <v>13</v>
      </c>
      <c r="J4" s="5" t="s">
        <v>2</v>
      </c>
      <c r="K4" s="5" t="s">
        <v>1</v>
      </c>
      <c r="L4" s="5" t="s">
        <v>3</v>
      </c>
      <c r="M4" s="4" t="s">
        <v>13</v>
      </c>
      <c r="N4" s="5" t="s">
        <v>2</v>
      </c>
      <c r="O4" s="5" t="s">
        <v>1</v>
      </c>
      <c r="P4" s="5" t="s">
        <v>3</v>
      </c>
      <c r="Q4" s="4" t="s">
        <v>4</v>
      </c>
      <c r="R4" s="4" t="s">
        <v>5</v>
      </c>
      <c r="S4" s="4" t="s">
        <v>6</v>
      </c>
      <c r="T4" s="4" t="s">
        <v>7</v>
      </c>
      <c r="U4" s="9" t="s">
        <v>8</v>
      </c>
      <c r="V4" s="4" t="s">
        <v>9</v>
      </c>
      <c r="W4" s="10" t="s">
        <v>24</v>
      </c>
      <c r="X4" s="10" t="s">
        <v>21</v>
      </c>
      <c r="Y4" s="10" t="s">
        <v>25</v>
      </c>
      <c r="Z4" s="10" t="s">
        <v>8</v>
      </c>
      <c r="AA4" s="10" t="s">
        <v>9</v>
      </c>
      <c r="AB4" s="10" t="s">
        <v>24</v>
      </c>
      <c r="AC4" s="10" t="s">
        <v>21</v>
      </c>
      <c r="AD4" s="10" t="s">
        <v>25</v>
      </c>
      <c r="AE4" s="10" t="s">
        <v>8</v>
      </c>
      <c r="AF4" s="10" t="s">
        <v>9</v>
      </c>
      <c r="AG4" s="10" t="s">
        <v>24</v>
      </c>
      <c r="AH4" s="10" t="s">
        <v>21</v>
      </c>
      <c r="AI4" s="10" t="s">
        <v>25</v>
      </c>
      <c r="AJ4" s="10" t="s">
        <v>8</v>
      </c>
      <c r="AK4" s="10" t="s">
        <v>9</v>
      </c>
      <c r="AL4" s="4" t="s">
        <v>24</v>
      </c>
      <c r="AM4" s="4" t="s">
        <v>21</v>
      </c>
      <c r="AN4" s="4" t="s">
        <v>25</v>
      </c>
      <c r="AO4" s="4" t="s">
        <v>8</v>
      </c>
      <c r="AP4" s="4" t="s">
        <v>9</v>
      </c>
    </row>
    <row r="5" spans="1:42" ht="20.100000000000001" customHeight="1">
      <c r="A5" s="58">
        <v>1</v>
      </c>
      <c r="B5" s="59">
        <v>1</v>
      </c>
      <c r="C5" s="58" t="s">
        <v>47</v>
      </c>
      <c r="D5" s="60" t="s">
        <v>99</v>
      </c>
      <c r="E5" s="26" t="s">
        <v>95</v>
      </c>
      <c r="F5" s="62" t="s">
        <v>96</v>
      </c>
      <c r="G5" s="62" t="s">
        <v>97</v>
      </c>
      <c r="H5" s="55" t="s">
        <v>98</v>
      </c>
      <c r="I5" s="26" t="s">
        <v>95</v>
      </c>
      <c r="J5" s="54" t="s">
        <v>96</v>
      </c>
      <c r="K5" s="62" t="s">
        <v>97</v>
      </c>
      <c r="L5" s="55" t="s">
        <v>98</v>
      </c>
      <c r="M5" s="26" t="s">
        <v>95</v>
      </c>
      <c r="N5" s="54" t="s">
        <v>96</v>
      </c>
      <c r="O5" s="62" t="s">
        <v>97</v>
      </c>
      <c r="P5" s="55" t="s">
        <v>98</v>
      </c>
      <c r="Q5" s="69"/>
      <c r="R5" s="70"/>
      <c r="S5" s="71"/>
      <c r="T5" s="70"/>
      <c r="U5" s="34">
        <f t="shared" ref="U5:U28" si="0">SUM(Q5:T5)</f>
        <v>0</v>
      </c>
      <c r="V5" s="12"/>
      <c r="W5" s="26"/>
      <c r="X5" s="32"/>
      <c r="Y5" s="11"/>
      <c r="Z5" s="34">
        <f t="shared" ref="Z5:Z20" si="1">SUM(X5:Y5)</f>
        <v>0</v>
      </c>
      <c r="AA5" s="27"/>
      <c r="AB5" s="26"/>
      <c r="AC5" s="32"/>
      <c r="AD5" s="11"/>
      <c r="AE5" s="34">
        <f t="shared" ref="AE5:AE12" si="2">SUM(AC5:AD5)</f>
        <v>0</v>
      </c>
      <c r="AF5" s="27"/>
      <c r="AG5" s="26"/>
      <c r="AH5" s="32"/>
      <c r="AI5" s="11"/>
      <c r="AJ5" s="34">
        <f>SUM(AH5:AI5)</f>
        <v>0</v>
      </c>
      <c r="AK5" s="27"/>
      <c r="AL5" s="233"/>
      <c r="AM5" s="232"/>
      <c r="AN5" s="231"/>
      <c r="AO5" s="34">
        <f>SUM(AM5:AN5)</f>
        <v>0</v>
      </c>
      <c r="AP5" s="234"/>
    </row>
    <row r="6" spans="1:42" ht="20.100000000000001" customHeight="1">
      <c r="A6" s="56"/>
      <c r="B6" s="57"/>
      <c r="C6" s="56"/>
      <c r="D6" s="24"/>
      <c r="E6" s="28"/>
      <c r="F6" s="22"/>
      <c r="G6" s="22"/>
      <c r="H6" s="19"/>
      <c r="I6" s="28"/>
      <c r="J6" s="13"/>
      <c r="K6" s="22"/>
      <c r="L6" s="19"/>
      <c r="M6" s="28"/>
      <c r="N6" s="13"/>
      <c r="O6" s="22"/>
      <c r="P6" s="19"/>
      <c r="Q6" s="31"/>
      <c r="R6" s="16"/>
      <c r="S6" s="33"/>
      <c r="T6" s="16"/>
      <c r="U6" s="35">
        <f t="shared" si="0"/>
        <v>0</v>
      </c>
      <c r="V6" s="17"/>
      <c r="W6" s="28"/>
      <c r="X6" s="33"/>
      <c r="Y6" s="16"/>
      <c r="Z6" s="35">
        <f t="shared" si="1"/>
        <v>0</v>
      </c>
      <c r="AA6" s="29"/>
      <c r="AB6" s="28"/>
      <c r="AC6" s="33"/>
      <c r="AD6" s="16"/>
      <c r="AE6" s="35">
        <f t="shared" si="2"/>
        <v>0</v>
      </c>
      <c r="AF6" s="29"/>
      <c r="AG6" s="28"/>
      <c r="AH6" s="33"/>
      <c r="AI6" s="16"/>
      <c r="AJ6" s="35">
        <f>SUM(AH6:AI6)</f>
        <v>0</v>
      </c>
      <c r="AK6" s="29"/>
      <c r="AL6" s="246"/>
      <c r="AM6" s="247"/>
      <c r="AN6" s="248"/>
      <c r="AO6" s="138">
        <f>SUM(AM6:AN6)</f>
        <v>0</v>
      </c>
      <c r="AP6" s="249"/>
    </row>
    <row r="7" spans="1:42" ht="20.100000000000001" customHeight="1">
      <c r="A7" s="56"/>
      <c r="B7" s="57"/>
      <c r="C7" s="56"/>
      <c r="D7" s="24"/>
      <c r="E7" s="28"/>
      <c r="F7" s="22"/>
      <c r="G7" s="22"/>
      <c r="H7" s="19"/>
      <c r="I7" s="28"/>
      <c r="J7" s="13"/>
      <c r="K7" s="22"/>
      <c r="L7" s="19"/>
      <c r="M7" s="28"/>
      <c r="N7" s="13"/>
      <c r="O7" s="22"/>
      <c r="P7" s="19"/>
      <c r="Q7" s="72"/>
      <c r="R7" s="73"/>
      <c r="S7" s="74"/>
      <c r="T7" s="73"/>
      <c r="U7" s="35">
        <f t="shared" si="0"/>
        <v>0</v>
      </c>
      <c r="V7" s="17"/>
      <c r="W7" s="28"/>
      <c r="X7" s="33"/>
      <c r="Y7" s="16"/>
      <c r="Z7" s="35">
        <f t="shared" si="1"/>
        <v>0</v>
      </c>
      <c r="AA7" s="29"/>
      <c r="AB7" s="28"/>
      <c r="AC7" s="33"/>
      <c r="AD7" s="16"/>
      <c r="AE7" s="35">
        <f t="shared" si="2"/>
        <v>0</v>
      </c>
      <c r="AF7" s="29"/>
      <c r="AG7" s="28"/>
      <c r="AH7" s="33"/>
      <c r="AI7" s="16"/>
      <c r="AJ7" s="35">
        <f>SUM(AH7:AI7)</f>
        <v>0</v>
      </c>
      <c r="AK7" s="149"/>
      <c r="AL7" s="233"/>
      <c r="AM7" s="232"/>
      <c r="AN7" s="231"/>
      <c r="AO7" s="34">
        <f>SUM(AM7:AN7)</f>
        <v>0</v>
      </c>
      <c r="AP7" s="234"/>
    </row>
    <row r="8" spans="1:42" ht="20.100000000000001" customHeight="1">
      <c r="A8" s="56"/>
      <c r="B8" s="57"/>
      <c r="C8" s="56"/>
      <c r="D8" s="24"/>
      <c r="E8" s="28"/>
      <c r="F8" s="22"/>
      <c r="G8" s="22"/>
      <c r="H8" s="19"/>
      <c r="I8" s="28"/>
      <c r="J8" s="13"/>
      <c r="K8" s="22"/>
      <c r="L8" s="19"/>
      <c r="M8" s="28"/>
      <c r="N8" s="13"/>
      <c r="O8" s="22"/>
      <c r="P8" s="19"/>
      <c r="Q8" s="31"/>
      <c r="R8" s="16"/>
      <c r="S8" s="33"/>
      <c r="T8" s="16"/>
      <c r="U8" s="35">
        <f t="shared" si="0"/>
        <v>0</v>
      </c>
      <c r="V8" s="17"/>
      <c r="W8" s="28"/>
      <c r="X8" s="33"/>
      <c r="Y8" s="16"/>
      <c r="Z8" s="35">
        <f t="shared" si="1"/>
        <v>0</v>
      </c>
      <c r="AA8" s="29"/>
      <c r="AB8" s="28"/>
      <c r="AC8" s="33"/>
      <c r="AD8" s="16"/>
      <c r="AE8" s="35">
        <f t="shared" si="2"/>
        <v>0</v>
      </c>
      <c r="AF8" s="29"/>
      <c r="AG8" s="140"/>
      <c r="AH8" s="137"/>
      <c r="AI8" s="136"/>
      <c r="AJ8" s="138">
        <f>SUM(AH8:AI8)</f>
        <v>0</v>
      </c>
      <c r="AK8" s="154"/>
      <c r="AL8" s="270"/>
      <c r="AM8" s="269"/>
      <c r="AN8" s="268"/>
      <c r="AO8" s="169">
        <f>SUM(AM8:AN8)</f>
        <v>0</v>
      </c>
      <c r="AP8" s="271"/>
    </row>
    <row r="9" spans="1:42" ht="20.100000000000001" customHeight="1">
      <c r="A9" s="56"/>
      <c r="B9" s="57"/>
      <c r="C9" s="56"/>
      <c r="D9" s="24"/>
      <c r="E9" s="28"/>
      <c r="F9" s="22"/>
      <c r="G9" s="22"/>
      <c r="H9" s="19"/>
      <c r="I9" s="28"/>
      <c r="J9" s="13"/>
      <c r="K9" s="22"/>
      <c r="L9" s="19"/>
      <c r="M9" s="28"/>
      <c r="N9" s="13"/>
      <c r="O9" s="22"/>
      <c r="P9" s="19"/>
      <c r="Q9" s="31"/>
      <c r="R9" s="16"/>
      <c r="S9" s="33"/>
      <c r="T9" s="16"/>
      <c r="U9" s="35">
        <f t="shared" si="0"/>
        <v>0</v>
      </c>
      <c r="V9" s="17"/>
      <c r="W9" s="28"/>
      <c r="X9" s="122"/>
      <c r="Y9" s="121"/>
      <c r="Z9" s="35">
        <f t="shared" si="1"/>
        <v>0</v>
      </c>
      <c r="AA9" s="125"/>
      <c r="AB9" s="124"/>
      <c r="AC9" s="122"/>
      <c r="AD9" s="16"/>
      <c r="AE9" s="35">
        <f t="shared" si="2"/>
        <v>0</v>
      </c>
      <c r="AF9" s="149"/>
      <c r="AG9" s="105"/>
      <c r="AH9" s="106"/>
      <c r="AI9" s="107"/>
      <c r="AJ9" s="108"/>
      <c r="AK9" s="107"/>
      <c r="AL9" s="97"/>
      <c r="AM9" s="96"/>
      <c r="AN9" s="97"/>
      <c r="AO9" s="98"/>
      <c r="AP9" s="99"/>
    </row>
    <row r="10" spans="1:42" ht="20.100000000000001" customHeight="1">
      <c r="A10" s="56"/>
      <c r="B10" s="57"/>
      <c r="C10" s="56"/>
      <c r="D10" s="24"/>
      <c r="E10" s="28"/>
      <c r="F10" s="22"/>
      <c r="G10" s="22"/>
      <c r="H10" s="19"/>
      <c r="I10" s="28"/>
      <c r="J10" s="13"/>
      <c r="K10" s="22"/>
      <c r="L10" s="19"/>
      <c r="M10" s="28"/>
      <c r="N10" s="13"/>
      <c r="O10" s="22"/>
      <c r="P10" s="19"/>
      <c r="Q10" s="31"/>
      <c r="R10" s="16"/>
      <c r="S10" s="33"/>
      <c r="T10" s="16"/>
      <c r="U10" s="35">
        <f t="shared" si="0"/>
        <v>0</v>
      </c>
      <c r="V10" s="17"/>
      <c r="W10" s="28"/>
      <c r="X10" s="33"/>
      <c r="Y10" s="16"/>
      <c r="Z10" s="35">
        <f t="shared" si="1"/>
        <v>0</v>
      </c>
      <c r="AA10" s="29"/>
      <c r="AB10" s="28"/>
      <c r="AC10" s="33"/>
      <c r="AD10" s="16"/>
      <c r="AE10" s="35">
        <f t="shared" si="2"/>
        <v>0</v>
      </c>
      <c r="AF10" s="149"/>
      <c r="AG10" s="95"/>
      <c r="AH10" s="96"/>
      <c r="AI10" s="97"/>
      <c r="AJ10" s="98"/>
      <c r="AK10" s="97"/>
      <c r="AL10" s="97"/>
      <c r="AM10" s="96"/>
      <c r="AN10" s="97"/>
      <c r="AO10" s="98"/>
      <c r="AP10" s="99"/>
    </row>
    <row r="11" spans="1:42" ht="20.100000000000001" customHeight="1">
      <c r="A11" s="56"/>
      <c r="B11" s="57"/>
      <c r="C11" s="56"/>
      <c r="D11" s="24"/>
      <c r="E11" s="28"/>
      <c r="F11" s="22"/>
      <c r="G11" s="22"/>
      <c r="H11" s="19"/>
      <c r="I11" s="28"/>
      <c r="J11" s="13"/>
      <c r="K11" s="22"/>
      <c r="L11" s="19"/>
      <c r="M11" s="28"/>
      <c r="N11" s="13"/>
      <c r="O11" s="22"/>
      <c r="P11" s="19"/>
      <c r="Q11" s="31"/>
      <c r="R11" s="16"/>
      <c r="S11" s="33"/>
      <c r="T11" s="16"/>
      <c r="U11" s="35">
        <f t="shared" si="0"/>
        <v>0</v>
      </c>
      <c r="V11" s="17"/>
      <c r="W11" s="28"/>
      <c r="X11" s="33"/>
      <c r="Y11" s="16"/>
      <c r="Z11" s="35">
        <f t="shared" si="1"/>
        <v>0</v>
      </c>
      <c r="AA11" s="29"/>
      <c r="AB11" s="28"/>
      <c r="AC11" s="33"/>
      <c r="AD11" s="16"/>
      <c r="AE11" s="35">
        <f t="shared" si="2"/>
        <v>0</v>
      </c>
      <c r="AF11" s="149"/>
      <c r="AG11" s="95"/>
      <c r="AH11" s="96"/>
      <c r="AI11" s="97"/>
      <c r="AJ11" s="98"/>
      <c r="AK11" s="97"/>
      <c r="AL11" s="97"/>
      <c r="AM11" s="96"/>
      <c r="AN11" s="97"/>
      <c r="AO11" s="98"/>
      <c r="AP11" s="99"/>
    </row>
    <row r="12" spans="1:42" ht="20.100000000000001" customHeight="1">
      <c r="A12" s="56"/>
      <c r="B12" s="57"/>
      <c r="C12" s="56"/>
      <c r="D12" s="24"/>
      <c r="E12" s="28"/>
      <c r="F12" s="22"/>
      <c r="G12" s="22"/>
      <c r="H12" s="19"/>
      <c r="I12" s="28"/>
      <c r="J12" s="13"/>
      <c r="K12" s="22"/>
      <c r="L12" s="19"/>
      <c r="M12" s="28"/>
      <c r="N12" s="13"/>
      <c r="O12" s="22"/>
      <c r="P12" s="19"/>
      <c r="Q12" s="31"/>
      <c r="R12" s="16"/>
      <c r="S12" s="33"/>
      <c r="T12" s="16"/>
      <c r="U12" s="35">
        <f t="shared" si="0"/>
        <v>0</v>
      </c>
      <c r="V12" s="17"/>
      <c r="W12" s="28"/>
      <c r="X12" s="33"/>
      <c r="Y12" s="16"/>
      <c r="Z12" s="35">
        <f t="shared" si="1"/>
        <v>0</v>
      </c>
      <c r="AA12" s="29"/>
      <c r="AB12" s="140"/>
      <c r="AC12" s="137"/>
      <c r="AD12" s="136"/>
      <c r="AE12" s="138">
        <f t="shared" si="2"/>
        <v>0</v>
      </c>
      <c r="AF12" s="154"/>
      <c r="AG12" s="95"/>
      <c r="AH12" s="96"/>
      <c r="AI12" s="97"/>
      <c r="AJ12" s="98"/>
      <c r="AK12" s="97"/>
      <c r="AL12" s="97"/>
      <c r="AM12" s="96"/>
      <c r="AN12" s="97"/>
      <c r="AO12" s="98"/>
      <c r="AP12" s="99"/>
    </row>
    <row r="13" spans="1:42" ht="20.100000000000001" customHeight="1">
      <c r="A13" s="56"/>
      <c r="B13" s="57"/>
      <c r="C13" s="56"/>
      <c r="D13" s="24"/>
      <c r="E13" s="28"/>
      <c r="F13" s="22"/>
      <c r="G13" s="22"/>
      <c r="H13" s="19"/>
      <c r="I13" s="28"/>
      <c r="J13" s="13"/>
      <c r="K13" s="22"/>
      <c r="L13" s="19"/>
      <c r="M13" s="28"/>
      <c r="N13" s="13"/>
      <c r="O13" s="22"/>
      <c r="P13" s="19"/>
      <c r="Q13" s="31"/>
      <c r="R13" s="16"/>
      <c r="S13" s="33"/>
      <c r="T13" s="16"/>
      <c r="U13" s="35">
        <f t="shared" si="0"/>
        <v>0</v>
      </c>
      <c r="V13" s="17"/>
      <c r="W13" s="28"/>
      <c r="X13" s="33"/>
      <c r="Y13" s="16"/>
      <c r="Z13" s="35">
        <f t="shared" si="1"/>
        <v>0</v>
      </c>
      <c r="AA13" s="149"/>
      <c r="AB13" s="105"/>
      <c r="AC13" s="106"/>
      <c r="AD13" s="107"/>
      <c r="AE13" s="108"/>
      <c r="AF13" s="107"/>
      <c r="AG13" s="97"/>
      <c r="AH13" s="96"/>
      <c r="AI13" s="97"/>
      <c r="AJ13" s="98"/>
      <c r="AK13" s="97"/>
      <c r="AL13" s="97"/>
      <c r="AM13" s="96"/>
      <c r="AN13" s="97"/>
      <c r="AO13" s="98"/>
      <c r="AP13" s="99"/>
    </row>
    <row r="14" spans="1:42" ht="20.100000000000001" customHeight="1">
      <c r="A14" s="56"/>
      <c r="B14" s="57"/>
      <c r="C14" s="56"/>
      <c r="D14" s="24"/>
      <c r="E14" s="28"/>
      <c r="F14" s="22"/>
      <c r="G14" s="22"/>
      <c r="H14" s="19"/>
      <c r="I14" s="28"/>
      <c r="J14" s="13"/>
      <c r="K14" s="22"/>
      <c r="L14" s="19"/>
      <c r="M14" s="28"/>
      <c r="N14" s="13"/>
      <c r="O14" s="22"/>
      <c r="P14" s="19"/>
      <c r="Q14" s="31"/>
      <c r="R14" s="16"/>
      <c r="S14" s="33"/>
      <c r="T14" s="16"/>
      <c r="U14" s="35">
        <f t="shared" si="0"/>
        <v>0</v>
      </c>
      <c r="V14" s="17"/>
      <c r="W14" s="28"/>
      <c r="X14" s="33"/>
      <c r="Y14" s="16"/>
      <c r="Z14" s="35">
        <f t="shared" si="1"/>
        <v>0</v>
      </c>
      <c r="AA14" s="149"/>
      <c r="AB14" s="95"/>
      <c r="AC14" s="96"/>
      <c r="AD14" s="97"/>
      <c r="AE14" s="98"/>
      <c r="AF14" s="97"/>
      <c r="AG14" s="97"/>
      <c r="AH14" s="96"/>
      <c r="AI14" s="97"/>
      <c r="AJ14" s="98"/>
      <c r="AK14" s="97"/>
      <c r="AL14" s="97"/>
      <c r="AM14" s="96"/>
      <c r="AN14" s="97"/>
      <c r="AO14" s="98"/>
      <c r="AP14" s="99"/>
    </row>
    <row r="15" spans="1:42" ht="20.100000000000001" customHeight="1">
      <c r="A15" s="56"/>
      <c r="B15" s="57"/>
      <c r="C15" s="56"/>
      <c r="D15" s="24"/>
      <c r="E15" s="28"/>
      <c r="F15" s="22"/>
      <c r="G15" s="22"/>
      <c r="H15" s="19"/>
      <c r="I15" s="28"/>
      <c r="J15" s="13"/>
      <c r="K15" s="22"/>
      <c r="L15" s="19"/>
      <c r="M15" s="28"/>
      <c r="N15" s="13"/>
      <c r="O15" s="22"/>
      <c r="P15" s="19"/>
      <c r="Q15" s="31"/>
      <c r="R15" s="16"/>
      <c r="S15" s="33"/>
      <c r="T15" s="16"/>
      <c r="U15" s="35">
        <f t="shared" si="0"/>
        <v>0</v>
      </c>
      <c r="V15" s="17"/>
      <c r="W15" s="28"/>
      <c r="X15" s="33"/>
      <c r="Y15" s="16"/>
      <c r="Z15" s="35">
        <f t="shared" si="1"/>
        <v>0</v>
      </c>
      <c r="AA15" s="149"/>
      <c r="AB15" s="95"/>
      <c r="AC15" s="96"/>
      <c r="AD15" s="97"/>
      <c r="AE15" s="98"/>
      <c r="AF15" s="97"/>
      <c r="AG15" s="97"/>
      <c r="AH15" s="96"/>
      <c r="AI15" s="97"/>
      <c r="AJ15" s="98"/>
      <c r="AK15" s="97"/>
      <c r="AL15" s="97"/>
      <c r="AM15" s="96"/>
      <c r="AN15" s="97"/>
      <c r="AO15" s="98"/>
      <c r="AP15" s="99"/>
    </row>
    <row r="16" spans="1:42" ht="20.100000000000001" customHeight="1">
      <c r="A16" s="56"/>
      <c r="B16" s="57"/>
      <c r="C16" s="56"/>
      <c r="D16" s="24"/>
      <c r="E16" s="28"/>
      <c r="F16" s="22"/>
      <c r="G16" s="22"/>
      <c r="H16" s="19"/>
      <c r="I16" s="28"/>
      <c r="J16" s="13"/>
      <c r="K16" s="22"/>
      <c r="L16" s="19"/>
      <c r="M16" s="28"/>
      <c r="N16" s="13"/>
      <c r="O16" s="22"/>
      <c r="P16" s="19"/>
      <c r="Q16" s="31"/>
      <c r="R16" s="16"/>
      <c r="S16" s="33"/>
      <c r="T16" s="16"/>
      <c r="U16" s="35">
        <f t="shared" si="0"/>
        <v>0</v>
      </c>
      <c r="V16" s="17"/>
      <c r="W16" s="28"/>
      <c r="X16" s="33"/>
      <c r="Y16" s="16"/>
      <c r="Z16" s="35">
        <f t="shared" si="1"/>
        <v>0</v>
      </c>
      <c r="AA16" s="149"/>
      <c r="AB16" s="95"/>
      <c r="AC16" s="96"/>
      <c r="AD16" s="97"/>
      <c r="AE16" s="98"/>
      <c r="AF16" s="97"/>
      <c r="AG16" s="97"/>
      <c r="AH16" s="96"/>
      <c r="AI16" s="97"/>
      <c r="AJ16" s="98"/>
      <c r="AK16" s="97"/>
      <c r="AL16" s="97"/>
      <c r="AM16" s="96"/>
      <c r="AN16" s="97"/>
      <c r="AO16" s="98"/>
      <c r="AP16" s="99"/>
    </row>
    <row r="17" spans="1:43" s="126" customFormat="1" ht="20.100000000000001" customHeight="1">
      <c r="A17" s="56"/>
      <c r="B17" s="57"/>
      <c r="C17" s="56"/>
      <c r="D17" s="24"/>
      <c r="E17" s="28"/>
      <c r="F17" s="22"/>
      <c r="G17" s="22"/>
      <c r="H17" s="19"/>
      <c r="I17" s="28"/>
      <c r="J17" s="13"/>
      <c r="K17" s="22"/>
      <c r="L17" s="19"/>
      <c r="M17" s="28"/>
      <c r="N17" s="13"/>
      <c r="O17" s="22"/>
      <c r="P17" s="19"/>
      <c r="Q17" s="31"/>
      <c r="R17" s="16"/>
      <c r="S17" s="33"/>
      <c r="T17" s="16"/>
      <c r="U17" s="35">
        <f t="shared" si="0"/>
        <v>0</v>
      </c>
      <c r="V17" s="17"/>
      <c r="W17" s="28"/>
      <c r="X17" s="33"/>
      <c r="Y17" s="16"/>
      <c r="Z17" s="35">
        <f t="shared" si="1"/>
        <v>0</v>
      </c>
      <c r="AA17" s="149"/>
      <c r="AB17" s="95"/>
      <c r="AC17" s="96"/>
      <c r="AD17" s="97"/>
      <c r="AE17" s="98"/>
      <c r="AF17" s="97"/>
      <c r="AG17" s="97"/>
      <c r="AH17" s="96"/>
      <c r="AI17" s="97"/>
      <c r="AJ17" s="98"/>
      <c r="AK17" s="97"/>
      <c r="AL17" s="97"/>
      <c r="AM17" s="96"/>
      <c r="AN17" s="97"/>
      <c r="AO17" s="98"/>
      <c r="AP17" s="99"/>
    </row>
    <row r="18" spans="1:43" ht="20.100000000000001" customHeight="1">
      <c r="A18" s="127"/>
      <c r="B18" s="128"/>
      <c r="C18" s="127"/>
      <c r="D18" s="25"/>
      <c r="E18" s="124"/>
      <c r="F18" s="23"/>
      <c r="G18" s="23"/>
      <c r="H18" s="18"/>
      <c r="I18" s="124"/>
      <c r="J18" s="15"/>
      <c r="K18" s="23"/>
      <c r="L18" s="18"/>
      <c r="M18" s="124"/>
      <c r="N18" s="15"/>
      <c r="O18" s="23"/>
      <c r="P18" s="18"/>
      <c r="Q18" s="120"/>
      <c r="R18" s="121"/>
      <c r="S18" s="122"/>
      <c r="T18" s="121"/>
      <c r="U18" s="35">
        <f t="shared" si="0"/>
        <v>0</v>
      </c>
      <c r="V18" s="123"/>
      <c r="W18" s="124"/>
      <c r="X18" s="33"/>
      <c r="Y18" s="16"/>
      <c r="Z18" s="35">
        <f t="shared" si="1"/>
        <v>0</v>
      </c>
      <c r="AA18" s="149"/>
      <c r="AB18" s="95"/>
      <c r="AC18" s="96"/>
      <c r="AD18" s="97"/>
      <c r="AE18" s="98"/>
      <c r="AF18" s="97"/>
      <c r="AG18" s="97"/>
      <c r="AH18" s="96"/>
      <c r="AI18" s="97"/>
      <c r="AJ18" s="98"/>
      <c r="AK18" s="97"/>
      <c r="AL18" s="97"/>
      <c r="AM18" s="96"/>
      <c r="AN18" s="97"/>
      <c r="AO18" s="98"/>
      <c r="AP18" s="99"/>
    </row>
    <row r="19" spans="1:43" s="126" customFormat="1" ht="20.100000000000001" customHeight="1">
      <c r="A19" s="114"/>
      <c r="B19" s="115"/>
      <c r="C19" s="114"/>
      <c r="D19" s="116"/>
      <c r="E19" s="410"/>
      <c r="F19" s="117"/>
      <c r="G19" s="117"/>
      <c r="H19" s="118"/>
      <c r="I19" s="410"/>
      <c r="J19" s="119"/>
      <c r="K19" s="117"/>
      <c r="L19" s="118"/>
      <c r="M19" s="410"/>
      <c r="N19" s="119"/>
      <c r="O19" s="117"/>
      <c r="P19" s="118"/>
      <c r="Q19" s="120"/>
      <c r="R19" s="121"/>
      <c r="S19" s="122"/>
      <c r="T19" s="121"/>
      <c r="U19" s="35">
        <f t="shared" si="0"/>
        <v>0</v>
      </c>
      <c r="V19" s="123"/>
      <c r="W19" s="124"/>
      <c r="X19" s="33"/>
      <c r="Y19" s="16"/>
      <c r="Z19" s="35">
        <f t="shared" si="1"/>
        <v>0</v>
      </c>
      <c r="AA19" s="149"/>
      <c r="AB19" s="95"/>
      <c r="AC19" s="96"/>
      <c r="AD19" s="97"/>
      <c r="AE19" s="98"/>
      <c r="AF19" s="97"/>
      <c r="AG19" s="97"/>
      <c r="AH19" s="96"/>
      <c r="AI19" s="97"/>
      <c r="AJ19" s="98"/>
      <c r="AK19" s="97"/>
      <c r="AL19" s="97"/>
      <c r="AM19" s="96"/>
      <c r="AN19" s="97"/>
      <c r="AO19" s="98"/>
      <c r="AP19" s="99"/>
    </row>
    <row r="20" spans="1:43" ht="20.100000000000001" customHeight="1">
      <c r="A20" s="129"/>
      <c r="B20" s="130"/>
      <c r="C20" s="129"/>
      <c r="D20" s="131"/>
      <c r="E20" s="140"/>
      <c r="F20" s="132"/>
      <c r="G20" s="132"/>
      <c r="H20" s="133"/>
      <c r="I20" s="140"/>
      <c r="J20" s="134"/>
      <c r="K20" s="132"/>
      <c r="L20" s="133"/>
      <c r="M20" s="140"/>
      <c r="N20" s="134"/>
      <c r="O20" s="132"/>
      <c r="P20" s="133"/>
      <c r="Q20" s="135"/>
      <c r="R20" s="136"/>
      <c r="S20" s="137"/>
      <c r="T20" s="136"/>
      <c r="U20" s="138">
        <f t="shared" si="0"/>
        <v>0</v>
      </c>
      <c r="V20" s="139"/>
      <c r="W20" s="140"/>
      <c r="X20" s="147"/>
      <c r="Y20" s="148"/>
      <c r="Z20" s="138">
        <f t="shared" si="1"/>
        <v>0</v>
      </c>
      <c r="AA20" s="150"/>
      <c r="AB20" s="95"/>
      <c r="AC20" s="96"/>
      <c r="AD20" s="97"/>
      <c r="AE20" s="98"/>
      <c r="AF20" s="97"/>
      <c r="AG20" s="97"/>
      <c r="AH20" s="96"/>
      <c r="AI20" s="97"/>
      <c r="AJ20" s="98"/>
      <c r="AK20" s="97"/>
      <c r="AL20" s="97"/>
      <c r="AM20" s="96"/>
      <c r="AN20" s="97"/>
      <c r="AO20" s="98"/>
      <c r="AP20" s="99"/>
    </row>
    <row r="21" spans="1:43" ht="20.100000000000001" customHeight="1">
      <c r="A21" s="141"/>
      <c r="B21" s="142"/>
      <c r="C21" s="141"/>
      <c r="D21" s="143"/>
      <c r="E21" s="412"/>
      <c r="F21" s="144"/>
      <c r="G21" s="144"/>
      <c r="H21" s="145"/>
      <c r="I21" s="412"/>
      <c r="J21" s="146"/>
      <c r="K21" s="144"/>
      <c r="L21" s="145"/>
      <c r="M21" s="412"/>
      <c r="N21" s="146"/>
      <c r="O21" s="144"/>
      <c r="P21" s="145"/>
      <c r="Q21" s="109"/>
      <c r="R21" s="110"/>
      <c r="S21" s="111"/>
      <c r="T21" s="110"/>
      <c r="U21" s="112">
        <f t="shared" si="0"/>
        <v>0</v>
      </c>
      <c r="V21" s="113"/>
      <c r="W21" s="105"/>
      <c r="X21" s="106"/>
      <c r="Y21" s="107"/>
      <c r="Z21" s="108"/>
      <c r="AA21" s="107"/>
      <c r="AB21" s="97"/>
      <c r="AC21" s="96"/>
      <c r="AD21" s="97"/>
      <c r="AE21" s="98"/>
      <c r="AF21" s="97"/>
      <c r="AG21" s="97"/>
      <c r="AH21" s="96"/>
      <c r="AI21" s="97"/>
      <c r="AJ21" s="98"/>
      <c r="AK21" s="97"/>
      <c r="AL21" s="97"/>
      <c r="AM21" s="96"/>
      <c r="AN21" s="97"/>
      <c r="AO21" s="98"/>
      <c r="AP21" s="99"/>
    </row>
    <row r="22" spans="1:43" ht="20.100000000000001" customHeight="1">
      <c r="A22" s="84"/>
      <c r="B22" s="85"/>
      <c r="C22" s="84"/>
      <c r="D22" s="86"/>
      <c r="E22" s="413"/>
      <c r="F22" s="21"/>
      <c r="G22" s="21"/>
      <c r="H22" s="20"/>
      <c r="I22" s="413"/>
      <c r="J22" s="14"/>
      <c r="K22" s="21"/>
      <c r="L22" s="20"/>
      <c r="M22" s="413"/>
      <c r="N22" s="14"/>
      <c r="O22" s="21"/>
      <c r="P22" s="20"/>
      <c r="Q22" s="81"/>
      <c r="R22" s="76"/>
      <c r="S22" s="75"/>
      <c r="T22" s="76"/>
      <c r="U22" s="77">
        <f t="shared" si="0"/>
        <v>0</v>
      </c>
      <c r="V22" s="82"/>
      <c r="W22" s="95"/>
      <c r="X22" s="96"/>
      <c r="Y22" s="97"/>
      <c r="Z22" s="98"/>
      <c r="AA22" s="97"/>
      <c r="AB22" s="97"/>
      <c r="AC22" s="96"/>
      <c r="AD22" s="97"/>
      <c r="AE22" s="98"/>
      <c r="AF22" s="97"/>
      <c r="AG22" s="97"/>
      <c r="AH22" s="96"/>
      <c r="AI22" s="97"/>
      <c r="AJ22" s="98"/>
      <c r="AK22" s="97"/>
      <c r="AL22" s="97"/>
      <c r="AM22" s="96"/>
      <c r="AN22" s="97"/>
      <c r="AO22" s="98"/>
      <c r="AP22" s="99"/>
    </row>
    <row r="23" spans="1:43" ht="20.100000000000001" customHeight="1">
      <c r="A23" s="84"/>
      <c r="B23" s="85"/>
      <c r="C23" s="84"/>
      <c r="D23" s="86"/>
      <c r="E23" s="413"/>
      <c r="F23" s="21"/>
      <c r="G23" s="21"/>
      <c r="H23" s="20"/>
      <c r="I23" s="413"/>
      <c r="J23" s="14"/>
      <c r="K23" s="21"/>
      <c r="L23" s="20"/>
      <c r="M23" s="413"/>
      <c r="N23" s="14"/>
      <c r="O23" s="21"/>
      <c r="P23" s="20"/>
      <c r="Q23" s="81"/>
      <c r="R23" s="76"/>
      <c r="S23" s="75"/>
      <c r="T23" s="76"/>
      <c r="U23" s="77">
        <f t="shared" si="0"/>
        <v>0</v>
      </c>
      <c r="V23" s="82"/>
      <c r="W23" s="95"/>
      <c r="X23" s="96"/>
      <c r="Y23" s="97"/>
      <c r="Z23" s="98"/>
      <c r="AA23" s="97"/>
      <c r="AB23" s="97"/>
      <c r="AC23" s="96"/>
      <c r="AD23" s="97"/>
      <c r="AE23" s="98"/>
      <c r="AF23" s="97"/>
      <c r="AG23" s="97"/>
      <c r="AH23" s="96"/>
      <c r="AI23" s="97"/>
      <c r="AJ23" s="98"/>
      <c r="AK23" s="97"/>
      <c r="AL23" s="97"/>
      <c r="AM23" s="96"/>
      <c r="AN23" s="97"/>
      <c r="AO23" s="98"/>
      <c r="AP23" s="99"/>
    </row>
    <row r="24" spans="1:43" ht="20.100000000000001" customHeight="1">
      <c r="A24" s="84"/>
      <c r="B24" s="85"/>
      <c r="C24" s="84"/>
      <c r="D24" s="86"/>
      <c r="E24" s="413"/>
      <c r="F24" s="21"/>
      <c r="G24" s="21"/>
      <c r="H24" s="20"/>
      <c r="I24" s="413"/>
      <c r="J24" s="14"/>
      <c r="K24" s="21"/>
      <c r="L24" s="20"/>
      <c r="M24" s="413"/>
      <c r="N24" s="14"/>
      <c r="O24" s="21"/>
      <c r="P24" s="20"/>
      <c r="Q24" s="81"/>
      <c r="R24" s="76"/>
      <c r="S24" s="75"/>
      <c r="T24" s="76"/>
      <c r="U24" s="77">
        <f t="shared" si="0"/>
        <v>0</v>
      </c>
      <c r="V24" s="82"/>
      <c r="W24" s="95"/>
      <c r="X24" s="96"/>
      <c r="Y24" s="97"/>
      <c r="Z24" s="98"/>
      <c r="AA24" s="97"/>
      <c r="AB24" s="97"/>
      <c r="AC24" s="96"/>
      <c r="AD24" s="97"/>
      <c r="AE24" s="98"/>
      <c r="AF24" s="97"/>
      <c r="AG24" s="97"/>
      <c r="AH24" s="96"/>
      <c r="AI24" s="97"/>
      <c r="AJ24" s="98"/>
      <c r="AK24" s="97"/>
      <c r="AL24" s="97"/>
      <c r="AM24" s="96"/>
      <c r="AN24" s="97"/>
      <c r="AO24" s="98"/>
      <c r="AP24" s="99"/>
    </row>
    <row r="25" spans="1:43" ht="20.100000000000001" customHeight="1">
      <c r="A25" s="84"/>
      <c r="B25" s="85"/>
      <c r="C25" s="84"/>
      <c r="D25" s="86"/>
      <c r="E25" s="413"/>
      <c r="F25" s="21"/>
      <c r="G25" s="21"/>
      <c r="H25" s="20"/>
      <c r="I25" s="413"/>
      <c r="J25" s="14"/>
      <c r="K25" s="21"/>
      <c r="L25" s="20"/>
      <c r="M25" s="413"/>
      <c r="N25" s="14"/>
      <c r="O25" s="21"/>
      <c r="P25" s="20"/>
      <c r="Q25" s="81"/>
      <c r="R25" s="76"/>
      <c r="S25" s="75"/>
      <c r="T25" s="76"/>
      <c r="U25" s="77">
        <f t="shared" si="0"/>
        <v>0</v>
      </c>
      <c r="V25" s="82"/>
      <c r="W25" s="95"/>
      <c r="X25" s="96"/>
      <c r="Y25" s="97"/>
      <c r="Z25" s="98"/>
      <c r="AA25" s="97"/>
      <c r="AB25" s="97"/>
      <c r="AC25" s="96"/>
      <c r="AD25" s="97"/>
      <c r="AE25" s="98"/>
      <c r="AF25" s="97"/>
      <c r="AG25" s="97"/>
      <c r="AH25" s="96"/>
      <c r="AI25" s="97"/>
      <c r="AJ25" s="98"/>
      <c r="AK25" s="97"/>
      <c r="AL25" s="97"/>
      <c r="AM25" s="96"/>
      <c r="AN25" s="97"/>
      <c r="AO25" s="98"/>
      <c r="AP25" s="99"/>
    </row>
    <row r="26" spans="1:43" ht="20.100000000000001" customHeight="1">
      <c r="A26" s="84"/>
      <c r="B26" s="85"/>
      <c r="C26" s="84"/>
      <c r="D26" s="86"/>
      <c r="E26" s="413"/>
      <c r="F26" s="21"/>
      <c r="G26" s="21"/>
      <c r="H26" s="20"/>
      <c r="I26" s="413"/>
      <c r="J26" s="14"/>
      <c r="K26" s="21"/>
      <c r="L26" s="20"/>
      <c r="M26" s="413"/>
      <c r="N26" s="14"/>
      <c r="O26" s="21"/>
      <c r="P26" s="20"/>
      <c r="Q26" s="81"/>
      <c r="R26" s="76"/>
      <c r="S26" s="75"/>
      <c r="T26" s="76"/>
      <c r="U26" s="77">
        <f t="shared" si="0"/>
        <v>0</v>
      </c>
      <c r="V26" s="82"/>
      <c r="W26" s="95"/>
      <c r="X26" s="96"/>
      <c r="Y26" s="97"/>
      <c r="Z26" s="98"/>
      <c r="AA26" s="97"/>
      <c r="AB26" s="97"/>
      <c r="AC26" s="96"/>
      <c r="AD26" s="97"/>
      <c r="AE26" s="98"/>
      <c r="AF26" s="97"/>
      <c r="AG26" s="97"/>
      <c r="AH26" s="96"/>
      <c r="AI26" s="97"/>
      <c r="AJ26" s="98"/>
      <c r="AK26" s="97"/>
      <c r="AL26" s="97"/>
      <c r="AM26" s="96"/>
      <c r="AN26" s="97"/>
      <c r="AO26" s="98"/>
      <c r="AP26" s="99"/>
    </row>
    <row r="27" spans="1:43" ht="20.100000000000001" customHeight="1">
      <c r="A27" s="84"/>
      <c r="B27" s="85"/>
      <c r="C27" s="84"/>
      <c r="D27" s="86"/>
      <c r="E27" s="413"/>
      <c r="F27" s="21"/>
      <c r="G27" s="21"/>
      <c r="H27" s="20"/>
      <c r="I27" s="413"/>
      <c r="J27" s="14"/>
      <c r="K27" s="21"/>
      <c r="L27" s="20"/>
      <c r="M27" s="413"/>
      <c r="N27" s="14"/>
      <c r="O27" s="21"/>
      <c r="P27" s="20"/>
      <c r="Q27" s="81"/>
      <c r="R27" s="76"/>
      <c r="S27" s="75"/>
      <c r="T27" s="76"/>
      <c r="U27" s="77">
        <f t="shared" si="0"/>
        <v>0</v>
      </c>
      <c r="V27" s="82"/>
      <c r="W27" s="95"/>
      <c r="X27" s="96"/>
      <c r="Y27" s="97"/>
      <c r="Z27" s="98"/>
      <c r="AA27" s="97"/>
      <c r="AB27" s="97"/>
      <c r="AC27" s="96"/>
      <c r="AD27" s="97"/>
      <c r="AE27" s="98"/>
      <c r="AF27" s="97"/>
      <c r="AG27" s="97"/>
      <c r="AH27" s="96"/>
      <c r="AI27" s="97"/>
      <c r="AJ27" s="98"/>
      <c r="AK27" s="97"/>
      <c r="AL27" s="97"/>
      <c r="AM27" s="96"/>
      <c r="AN27" s="97"/>
      <c r="AO27" s="98"/>
      <c r="AP27" s="99"/>
    </row>
    <row r="28" spans="1:43" ht="20.100000000000001" customHeight="1">
      <c r="A28" s="87"/>
      <c r="B28" s="88"/>
      <c r="C28" s="87"/>
      <c r="D28" s="89"/>
      <c r="E28" s="414"/>
      <c r="F28" s="90"/>
      <c r="G28" s="90"/>
      <c r="H28" s="91"/>
      <c r="I28" s="414"/>
      <c r="J28" s="92"/>
      <c r="K28" s="90"/>
      <c r="L28" s="91"/>
      <c r="M28" s="414"/>
      <c r="N28" s="92"/>
      <c r="O28" s="90"/>
      <c r="P28" s="91"/>
      <c r="Q28" s="93"/>
      <c r="R28" s="80"/>
      <c r="S28" s="79"/>
      <c r="T28" s="80"/>
      <c r="U28" s="78">
        <f t="shared" si="0"/>
        <v>0</v>
      </c>
      <c r="V28" s="83"/>
      <c r="W28" s="100"/>
      <c r="X28" s="101"/>
      <c r="Y28" s="102"/>
      <c r="Z28" s="103"/>
      <c r="AA28" s="102"/>
      <c r="AB28" s="102"/>
      <c r="AC28" s="101"/>
      <c r="AD28" s="102"/>
      <c r="AE28" s="103"/>
      <c r="AF28" s="102"/>
      <c r="AG28" s="102"/>
      <c r="AH28" s="101"/>
      <c r="AI28" s="102"/>
      <c r="AJ28" s="103"/>
      <c r="AK28" s="102"/>
      <c r="AL28" s="102"/>
      <c r="AM28" s="101"/>
      <c r="AN28" s="102"/>
      <c r="AO28" s="103"/>
      <c r="AP28" s="104"/>
    </row>
    <row r="29" spans="1:43">
      <c r="A29" s="171"/>
      <c r="B29" s="171"/>
      <c r="C29" s="171"/>
      <c r="D29" s="172"/>
      <c r="E29" s="172"/>
      <c r="F29" s="172"/>
      <c r="G29" s="172"/>
      <c r="H29" s="172"/>
      <c r="I29" s="172"/>
      <c r="J29" s="172"/>
      <c r="K29" s="172"/>
      <c r="L29" s="172"/>
      <c r="M29" s="172"/>
      <c r="N29" s="172"/>
      <c r="O29" s="172"/>
      <c r="P29" s="172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</row>
    <row r="30" spans="1:43" ht="20.100000000000001" customHeight="1">
      <c r="A30" s="601" t="str">
        <f>"CSC JUGEND (Anzahl: "&amp;COUNT(A32:A36)&amp;")"</f>
        <v>CSC JUGEND (Anzahl: 1)</v>
      </c>
      <c r="B30" s="602"/>
      <c r="C30" s="602"/>
      <c r="D30" s="603"/>
      <c r="E30" s="604" t="s">
        <v>29</v>
      </c>
      <c r="F30" s="605"/>
      <c r="G30" s="605"/>
      <c r="H30" s="605"/>
      <c r="I30" s="605"/>
      <c r="J30" s="605"/>
      <c r="K30" s="605"/>
      <c r="L30" s="605"/>
      <c r="M30" s="605"/>
      <c r="N30" s="605"/>
      <c r="O30" s="605"/>
      <c r="P30" s="606"/>
      <c r="Q30" s="604" t="s">
        <v>23</v>
      </c>
      <c r="R30" s="605"/>
      <c r="S30" s="605"/>
      <c r="T30" s="605"/>
      <c r="U30" s="605"/>
      <c r="V30" s="605"/>
      <c r="W30" s="604"/>
      <c r="X30" s="605"/>
      <c r="Y30" s="605"/>
      <c r="Z30" s="605"/>
      <c r="AA30" s="605"/>
      <c r="AB30" s="605"/>
      <c r="AC30" s="605"/>
      <c r="AD30" s="605"/>
      <c r="AE30" s="605"/>
      <c r="AF30" s="606"/>
      <c r="AG30" s="605" t="s">
        <v>28</v>
      </c>
      <c r="AH30" s="605"/>
      <c r="AI30" s="605"/>
      <c r="AJ30" s="605"/>
      <c r="AK30" s="606"/>
      <c r="AL30" s="597" t="s">
        <v>56</v>
      </c>
      <c r="AM30" s="595"/>
      <c r="AN30" s="595"/>
      <c r="AO30" s="595"/>
      <c r="AP30" s="596"/>
    </row>
    <row r="31" spans="1:43" ht="20.100000000000001" customHeight="1">
      <c r="A31" s="4" t="s">
        <v>12</v>
      </c>
      <c r="B31" s="4" t="s">
        <v>30</v>
      </c>
      <c r="C31" s="4" t="s">
        <v>94</v>
      </c>
      <c r="D31" s="5" t="s">
        <v>86</v>
      </c>
      <c r="E31" s="416" t="s">
        <v>13</v>
      </c>
      <c r="F31" s="405" t="s">
        <v>2</v>
      </c>
      <c r="G31" s="5" t="s">
        <v>1</v>
      </c>
      <c r="H31" s="5" t="s">
        <v>3</v>
      </c>
      <c r="I31" s="416" t="s">
        <v>13</v>
      </c>
      <c r="J31" s="5" t="s">
        <v>2</v>
      </c>
      <c r="K31" s="5" t="s">
        <v>1</v>
      </c>
      <c r="L31" s="5" t="s">
        <v>3</v>
      </c>
      <c r="M31" s="416" t="s">
        <v>13</v>
      </c>
      <c r="N31" s="5" t="s">
        <v>2</v>
      </c>
      <c r="O31" s="5" t="s">
        <v>1</v>
      </c>
      <c r="P31" s="5" t="s">
        <v>3</v>
      </c>
      <c r="Q31" s="4" t="s">
        <v>4</v>
      </c>
      <c r="R31" s="4" t="s">
        <v>5</v>
      </c>
      <c r="S31" s="4" t="s">
        <v>6</v>
      </c>
      <c r="T31" s="4" t="s">
        <v>7</v>
      </c>
      <c r="U31" s="9" t="s">
        <v>8</v>
      </c>
      <c r="V31" s="336" t="s">
        <v>9</v>
      </c>
      <c r="W31" s="343"/>
      <c r="X31" s="155"/>
      <c r="Y31" s="155"/>
      <c r="Z31" s="155"/>
      <c r="AA31" s="155"/>
      <c r="AB31" s="155"/>
      <c r="AC31" s="155"/>
      <c r="AD31" s="155"/>
      <c r="AE31" s="155"/>
      <c r="AF31" s="344"/>
      <c r="AG31" s="334" t="s">
        <v>24</v>
      </c>
      <c r="AH31" s="10" t="s">
        <v>21</v>
      </c>
      <c r="AI31" s="10" t="s">
        <v>25</v>
      </c>
      <c r="AJ31" s="10" t="s">
        <v>8</v>
      </c>
      <c r="AK31" s="10" t="s">
        <v>9</v>
      </c>
      <c r="AL31" s="4" t="s">
        <v>24</v>
      </c>
      <c r="AM31" s="4" t="s">
        <v>21</v>
      </c>
      <c r="AN31" s="4" t="s">
        <v>25</v>
      </c>
      <c r="AO31" s="4" t="s">
        <v>8</v>
      </c>
      <c r="AP31" s="4" t="s">
        <v>9</v>
      </c>
    </row>
    <row r="32" spans="1:43" ht="20.100000000000001" customHeight="1">
      <c r="A32" s="58">
        <v>1</v>
      </c>
      <c r="B32" s="59">
        <v>1</v>
      </c>
      <c r="C32" s="58" t="s">
        <v>47</v>
      </c>
      <c r="D32" s="60" t="s">
        <v>99</v>
      </c>
      <c r="E32" s="26" t="s">
        <v>95</v>
      </c>
      <c r="F32" s="62" t="s">
        <v>96</v>
      </c>
      <c r="G32" s="62" t="s">
        <v>97</v>
      </c>
      <c r="H32" s="55" t="s">
        <v>98</v>
      </c>
      <c r="I32" s="26" t="s">
        <v>95</v>
      </c>
      <c r="J32" s="54" t="s">
        <v>96</v>
      </c>
      <c r="K32" s="62" t="s">
        <v>97</v>
      </c>
      <c r="L32" s="55" t="s">
        <v>98</v>
      </c>
      <c r="M32" s="26" t="s">
        <v>95</v>
      </c>
      <c r="N32" s="54" t="s">
        <v>96</v>
      </c>
      <c r="O32" s="62" t="s">
        <v>97</v>
      </c>
      <c r="P32" s="55" t="s">
        <v>98</v>
      </c>
      <c r="Q32" s="69"/>
      <c r="R32" s="70"/>
      <c r="S32" s="71"/>
      <c r="T32" s="70"/>
      <c r="U32" s="34">
        <f>SUM(Q32:T32)</f>
        <v>0</v>
      </c>
      <c r="V32" s="338"/>
      <c r="W32" s="345"/>
      <c r="X32" s="156"/>
      <c r="Y32" s="157"/>
      <c r="Z32" s="153"/>
      <c r="AA32" s="151"/>
      <c r="AB32" s="151"/>
      <c r="AC32" s="156"/>
      <c r="AD32" s="157"/>
      <c r="AE32" s="153"/>
      <c r="AF32" s="346"/>
      <c r="AG32" s="340"/>
      <c r="AH32" s="32"/>
      <c r="AI32" s="11"/>
      <c r="AJ32" s="34">
        <f>SUM(AH32:AI32)</f>
        <v>0</v>
      </c>
      <c r="AK32" s="27"/>
      <c r="AL32" s="233"/>
      <c r="AM32" s="232"/>
      <c r="AN32" s="231"/>
      <c r="AO32" s="34">
        <f>SUM(AM32:AN32)</f>
        <v>0</v>
      </c>
      <c r="AP32" s="234"/>
    </row>
    <row r="33" spans="1:43" ht="20.100000000000001" customHeight="1">
      <c r="A33" s="56"/>
      <c r="B33" s="57"/>
      <c r="C33" s="56"/>
      <c r="D33" s="24"/>
      <c r="E33" s="28"/>
      <c r="F33" s="22"/>
      <c r="G33" s="22"/>
      <c r="H33" s="19"/>
      <c r="I33" s="28"/>
      <c r="J33" s="13"/>
      <c r="K33" s="22"/>
      <c r="L33" s="19"/>
      <c r="M33" s="28"/>
      <c r="N33" s="13"/>
      <c r="O33" s="22"/>
      <c r="P33" s="19"/>
      <c r="Q33" s="31"/>
      <c r="R33" s="16"/>
      <c r="S33" s="33"/>
      <c r="T33" s="16"/>
      <c r="U33" s="35">
        <f>SUM(Q33:T33)</f>
        <v>0</v>
      </c>
      <c r="V33" s="339"/>
      <c r="W33" s="345"/>
      <c r="X33" s="152"/>
      <c r="Y33" s="151"/>
      <c r="Z33" s="153"/>
      <c r="AA33" s="151"/>
      <c r="AB33" s="151"/>
      <c r="AC33" s="152"/>
      <c r="AD33" s="151"/>
      <c r="AE33" s="153"/>
      <c r="AF33" s="346"/>
      <c r="AG33" s="341"/>
      <c r="AH33" s="33"/>
      <c r="AI33" s="16"/>
      <c r="AJ33" s="35">
        <f>SUM(AH33:AI33)</f>
        <v>0</v>
      </c>
      <c r="AK33" s="29"/>
      <c r="AL33" s="246"/>
      <c r="AM33" s="247"/>
      <c r="AN33" s="248"/>
      <c r="AO33" s="138">
        <f>SUM(AM33:AN33)</f>
        <v>0</v>
      </c>
      <c r="AP33" s="249"/>
    </row>
    <row r="34" spans="1:43" ht="20.100000000000001" customHeight="1">
      <c r="A34" s="56"/>
      <c r="B34" s="57"/>
      <c r="C34" s="56"/>
      <c r="D34" s="24"/>
      <c r="E34" s="28"/>
      <c r="F34" s="22"/>
      <c r="G34" s="22"/>
      <c r="H34" s="19"/>
      <c r="I34" s="28"/>
      <c r="J34" s="13"/>
      <c r="K34" s="22"/>
      <c r="L34" s="19"/>
      <c r="M34" s="28"/>
      <c r="N34" s="13"/>
      <c r="O34" s="22"/>
      <c r="P34" s="19"/>
      <c r="Q34" s="72"/>
      <c r="R34" s="73"/>
      <c r="S34" s="74"/>
      <c r="T34" s="73"/>
      <c r="U34" s="35">
        <f>SUM(Q34:T34)</f>
        <v>0</v>
      </c>
      <c r="V34" s="339"/>
      <c r="W34" s="345"/>
      <c r="X34" s="152"/>
      <c r="Y34" s="151"/>
      <c r="Z34" s="153"/>
      <c r="AA34" s="151"/>
      <c r="AB34" s="151"/>
      <c r="AC34" s="152"/>
      <c r="AD34" s="151"/>
      <c r="AE34" s="153"/>
      <c r="AF34" s="346"/>
      <c r="AG34" s="341"/>
      <c r="AH34" s="33"/>
      <c r="AI34" s="16"/>
      <c r="AJ34" s="35">
        <f>SUM(AH34:AI34)</f>
        <v>0</v>
      </c>
      <c r="AK34" s="149"/>
      <c r="AL34" s="233"/>
      <c r="AM34" s="232"/>
      <c r="AN34" s="231"/>
      <c r="AO34" s="34">
        <f>SUM(AM34:AN34)</f>
        <v>0</v>
      </c>
      <c r="AP34" s="234"/>
    </row>
    <row r="35" spans="1:43" ht="20.100000000000001" customHeight="1">
      <c r="A35" s="129"/>
      <c r="B35" s="130"/>
      <c r="C35" s="129"/>
      <c r="D35" s="131"/>
      <c r="E35" s="140"/>
      <c r="F35" s="132"/>
      <c r="G35" s="132"/>
      <c r="H35" s="133"/>
      <c r="I35" s="140"/>
      <c r="J35" s="134"/>
      <c r="K35" s="132"/>
      <c r="L35" s="133"/>
      <c r="M35" s="140"/>
      <c r="N35" s="134"/>
      <c r="O35" s="132"/>
      <c r="P35" s="133"/>
      <c r="Q35" s="135"/>
      <c r="R35" s="136"/>
      <c r="S35" s="137"/>
      <c r="T35" s="136"/>
      <c r="U35" s="138">
        <f>SUM(Q35:T35)</f>
        <v>0</v>
      </c>
      <c r="V35" s="347"/>
      <c r="W35" s="345"/>
      <c r="X35" s="152"/>
      <c r="Y35" s="151"/>
      <c r="Z35" s="153"/>
      <c r="AA35" s="151"/>
      <c r="AB35" s="151"/>
      <c r="AC35" s="152"/>
      <c r="AD35" s="151"/>
      <c r="AE35" s="153"/>
      <c r="AF35" s="346"/>
      <c r="AG35" s="342"/>
      <c r="AH35" s="137"/>
      <c r="AI35" s="136"/>
      <c r="AJ35" s="138">
        <f>SUM(AH35:AI35)</f>
        <v>0</v>
      </c>
      <c r="AK35" s="154"/>
      <c r="AL35" s="246"/>
      <c r="AM35" s="247"/>
      <c r="AN35" s="248"/>
      <c r="AO35" s="138">
        <f>SUM(AM35:AN35)</f>
        <v>0</v>
      </c>
      <c r="AP35" s="249"/>
    </row>
    <row r="36" spans="1:43" ht="20.100000000000001" customHeight="1">
      <c r="A36" s="348"/>
      <c r="B36" s="349"/>
      <c r="C36" s="348"/>
      <c r="D36" s="350"/>
      <c r="E36" s="415"/>
      <c r="F36" s="351"/>
      <c r="G36" s="351"/>
      <c r="H36" s="352"/>
      <c r="I36" s="415"/>
      <c r="J36" s="353"/>
      <c r="K36" s="351"/>
      <c r="L36" s="352"/>
      <c r="M36" s="415"/>
      <c r="N36" s="353"/>
      <c r="O36" s="351"/>
      <c r="P36" s="352"/>
      <c r="Q36" s="354"/>
      <c r="R36" s="355"/>
      <c r="S36" s="356"/>
      <c r="T36" s="355"/>
      <c r="U36" s="163">
        <f>SUM(Q36:T36)</f>
        <v>0</v>
      </c>
      <c r="V36" s="358"/>
      <c r="W36" s="357"/>
      <c r="X36" s="160"/>
      <c r="Y36" s="159"/>
      <c r="Z36" s="161"/>
      <c r="AA36" s="159"/>
      <c r="AB36" s="159"/>
      <c r="AC36" s="160"/>
      <c r="AD36" s="159"/>
      <c r="AE36" s="161"/>
      <c r="AF36" s="159"/>
      <c r="AG36" s="159"/>
      <c r="AH36" s="160"/>
      <c r="AI36" s="159"/>
      <c r="AJ36" s="161"/>
      <c r="AK36" s="159"/>
      <c r="AL36" s="159"/>
      <c r="AM36" s="160"/>
      <c r="AN36" s="159"/>
      <c r="AO36" s="161"/>
      <c r="AP36" s="162"/>
    </row>
    <row r="37" spans="1:43"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</row>
    <row r="38" spans="1:43">
      <c r="A38" s="63" t="s">
        <v>33</v>
      </c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</row>
    <row r="39" spans="1:43"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</row>
    <row r="40" spans="1:43"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</row>
    <row r="41" spans="1:43"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</row>
    <row r="42" spans="1:43"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</row>
    <row r="43" spans="1:43"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</row>
    <row r="44" spans="1:43"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</row>
    <row r="45" spans="1:43"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</row>
    <row r="46" spans="1:43"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</row>
    <row r="47" spans="1:43"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</row>
    <row r="48" spans="1:43"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</row>
    <row r="49" spans="17:43"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</row>
  </sheetData>
  <mergeCells count="14">
    <mergeCell ref="AB30:AF30"/>
    <mergeCell ref="AG30:AK30"/>
    <mergeCell ref="AL30:AP30"/>
    <mergeCell ref="A30:D30"/>
    <mergeCell ref="Q30:V30"/>
    <mergeCell ref="W30:AA30"/>
    <mergeCell ref="E30:P30"/>
    <mergeCell ref="AB3:AF3"/>
    <mergeCell ref="AG3:AK3"/>
    <mergeCell ref="AL3:AP3"/>
    <mergeCell ref="A3:D3"/>
    <mergeCell ref="Q3:V3"/>
    <mergeCell ref="W3:AA3"/>
    <mergeCell ref="E3:P3"/>
  </mergeCells>
  <phoneticPr fontId="0" type="noConversion"/>
  <printOptions horizontalCentered="1"/>
  <pageMargins left="0.19685039370078741" right="0.19685039370078741" top="0.98425196850393704" bottom="0.98425196850393704" header="0.51181102362204722" footer="0.51181102362204722"/>
  <pageSetup paperSize="9" scale="44" orientation="landscape" horizontalDpi="300" verticalDpi="300" r:id="rId1"/>
  <headerFooter alignWithMargins="0">
    <oddFooter>&amp;L&amp;8Vorlage: Sören Marquardt HSVRM, Dateiversion 2014
Druck: &amp;D, &amp;T Uhr.&amp;C&amp;8Datei: &amp;F
Blatt: &amp;A&amp;R&amp;8Seite:
&amp;P/&amp;N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3"/>
  <sheetViews>
    <sheetView workbookViewId="0">
      <pane ySplit="4" topLeftCell="A5" activePane="bottomLeft" state="frozen"/>
      <selection sqref="A1:H1"/>
      <selection pane="bottomLeft" activeCell="A5" sqref="A5"/>
    </sheetView>
  </sheetViews>
  <sheetFormatPr baseColWidth="10" defaultRowHeight="12.75"/>
  <cols>
    <col min="1" max="2" width="4.7109375" style="6" customWidth="1"/>
    <col min="3" max="3" width="10.7109375" style="6" customWidth="1"/>
    <col min="4" max="4" width="3.85546875" style="8" bestFit="1" customWidth="1"/>
    <col min="5" max="6" width="10.7109375" style="8" customWidth="1"/>
    <col min="7" max="7" width="25.7109375" style="8" customWidth="1"/>
    <col min="8" max="8" width="7.28515625" style="8" bestFit="1" customWidth="1"/>
    <col min="9" max="9" width="15.7109375" style="8" customWidth="1"/>
    <col min="10" max="10" width="9.85546875" style="6" bestFit="1" customWidth="1"/>
    <col min="11" max="11" width="5" style="6" bestFit="1" customWidth="1"/>
    <col min="12" max="16384" width="11.42578125" style="6"/>
  </cols>
  <sheetData>
    <row r="1" spans="1:11" ht="15">
      <c r="A1" s="403" t="str">
        <f>Stammdaten!A20</f>
        <v>Kreismeisterschaft im Turnierhundsport  (HSV Betziesdorf / HSVRM / Kreisgruppe 2) am: 07.05.2017</v>
      </c>
      <c r="B1" s="215"/>
      <c r="C1" s="215"/>
      <c r="D1" s="215"/>
      <c r="E1" s="215"/>
      <c r="F1" s="215"/>
      <c r="G1" s="215"/>
      <c r="H1" s="495"/>
      <c r="I1" s="215"/>
      <c r="J1" s="215"/>
      <c r="K1" s="215"/>
    </row>
    <row r="2" spans="1:11">
      <c r="A2" s="400" t="str">
        <f>Stammdaten!A21</f>
        <v xml:space="preserve">PL: Lothar Biesenroth LR THS: Petra Gerstner (HSVRM)   </v>
      </c>
      <c r="B2" s="216"/>
      <c r="C2" s="216"/>
      <c r="D2" s="216"/>
      <c r="E2" s="216"/>
      <c r="F2" s="216"/>
      <c r="G2" s="216"/>
      <c r="H2" s="496"/>
      <c r="I2" s="216"/>
      <c r="J2" s="216"/>
      <c r="K2" s="216"/>
    </row>
    <row r="3" spans="1:11" ht="20.100000000000001" customHeight="1">
      <c r="A3" s="601" t="str">
        <f>"K.O.-CUP (Anzahl: "&amp;COUNT(A5:A36)&amp;")"</f>
        <v>K.O.-CUP (Anzahl: 1)</v>
      </c>
      <c r="B3" s="602"/>
      <c r="C3" s="603"/>
      <c r="D3" s="604" t="s">
        <v>29</v>
      </c>
      <c r="E3" s="605"/>
      <c r="F3" s="605"/>
      <c r="G3" s="605"/>
      <c r="H3" s="605"/>
      <c r="I3" s="606"/>
      <c r="J3" s="604" t="s">
        <v>31</v>
      </c>
      <c r="K3" s="606"/>
    </row>
    <row r="4" spans="1:11" ht="20.100000000000001" customHeight="1">
      <c r="A4" s="4" t="s">
        <v>12</v>
      </c>
      <c r="B4" s="4" t="s">
        <v>30</v>
      </c>
      <c r="C4" s="9" t="s">
        <v>50</v>
      </c>
      <c r="D4" s="4" t="s">
        <v>13</v>
      </c>
      <c r="E4" s="5" t="s">
        <v>2</v>
      </c>
      <c r="F4" s="5" t="s">
        <v>1</v>
      </c>
      <c r="G4" s="5" t="s">
        <v>3</v>
      </c>
      <c r="H4" s="5" t="s">
        <v>94</v>
      </c>
      <c r="I4" s="5" t="s">
        <v>0</v>
      </c>
      <c r="J4" s="9" t="s">
        <v>21</v>
      </c>
      <c r="K4" s="9" t="s">
        <v>9</v>
      </c>
    </row>
    <row r="5" spans="1:11" ht="15" customHeight="1">
      <c r="A5" s="65">
        <v>1</v>
      </c>
      <c r="B5" s="66">
        <v>1</v>
      </c>
      <c r="C5" s="197" t="s">
        <v>50</v>
      </c>
      <c r="D5" s="417" t="s">
        <v>95</v>
      </c>
      <c r="E5" s="67" t="s">
        <v>96</v>
      </c>
      <c r="F5" s="68" t="s">
        <v>97</v>
      </c>
      <c r="G5" s="67" t="s">
        <v>98</v>
      </c>
      <c r="H5" s="482" t="s">
        <v>47</v>
      </c>
      <c r="I5" s="337" t="s">
        <v>46</v>
      </c>
      <c r="J5" s="197">
        <v>0</v>
      </c>
      <c r="K5" s="197"/>
    </row>
    <row r="6" spans="1:11" ht="15" customHeight="1">
      <c r="A6" s="30"/>
      <c r="B6" s="43"/>
      <c r="C6" s="198" t="s">
        <v>100</v>
      </c>
      <c r="D6" s="121"/>
      <c r="E6" s="15"/>
      <c r="F6" s="23"/>
      <c r="G6" s="15"/>
      <c r="H6" s="483"/>
      <c r="I6" s="199"/>
      <c r="J6" s="198">
        <v>0</v>
      </c>
      <c r="K6" s="198"/>
    </row>
    <row r="7" spans="1:11" ht="15" customHeight="1">
      <c r="A7" s="30"/>
      <c r="B7" s="43"/>
      <c r="C7" s="198" t="s">
        <v>101</v>
      </c>
      <c r="D7" s="121"/>
      <c r="E7" s="15"/>
      <c r="F7" s="23"/>
      <c r="G7" s="15"/>
      <c r="H7" s="483"/>
      <c r="I7" s="199"/>
      <c r="J7" s="198">
        <v>0</v>
      </c>
      <c r="K7" s="198"/>
    </row>
    <row r="8" spans="1:11" ht="15" customHeight="1">
      <c r="A8" s="30"/>
      <c r="B8" s="57"/>
      <c r="C8" s="198" t="s">
        <v>102</v>
      </c>
      <c r="D8" s="121"/>
      <c r="E8" s="15"/>
      <c r="F8" s="23"/>
      <c r="G8" s="15"/>
      <c r="H8" s="483"/>
      <c r="I8" s="199"/>
      <c r="J8" s="198">
        <v>0</v>
      </c>
      <c r="K8" s="198"/>
    </row>
    <row r="9" spans="1:11" ht="15" customHeight="1">
      <c r="A9" s="30"/>
      <c r="B9" s="57"/>
      <c r="C9" s="198"/>
      <c r="D9" s="121"/>
      <c r="E9" s="15"/>
      <c r="F9" s="23"/>
      <c r="G9" s="15"/>
      <c r="H9" s="483"/>
      <c r="I9" s="199"/>
      <c r="J9" s="198">
        <v>0</v>
      </c>
      <c r="K9" s="198"/>
    </row>
    <row r="10" spans="1:11" ht="15" customHeight="1">
      <c r="A10" s="30"/>
      <c r="B10" s="57"/>
      <c r="C10" s="198"/>
      <c r="D10" s="16"/>
      <c r="E10" s="13"/>
      <c r="F10" s="22"/>
      <c r="G10" s="13"/>
      <c r="H10" s="484"/>
      <c r="I10" s="199"/>
      <c r="J10" s="198">
        <v>0</v>
      </c>
      <c r="K10" s="198"/>
    </row>
    <row r="11" spans="1:11" ht="15" customHeight="1">
      <c r="A11" s="64"/>
      <c r="B11" s="57"/>
      <c r="C11" s="198"/>
      <c r="D11" s="73"/>
      <c r="E11" s="53"/>
      <c r="F11" s="61"/>
      <c r="G11" s="53"/>
      <c r="H11" s="485"/>
      <c r="I11" s="200"/>
      <c r="J11" s="198">
        <v>0</v>
      </c>
      <c r="K11" s="198"/>
    </row>
    <row r="12" spans="1:11" ht="15" customHeight="1">
      <c r="A12" s="30"/>
      <c r="B12" s="57"/>
      <c r="C12" s="198"/>
      <c r="D12" s="121"/>
      <c r="E12" s="15"/>
      <c r="F12" s="23"/>
      <c r="G12" s="15"/>
      <c r="H12" s="483"/>
      <c r="I12" s="199"/>
      <c r="J12" s="198">
        <v>0</v>
      </c>
      <c r="K12" s="198"/>
    </row>
    <row r="13" spans="1:11" ht="15" customHeight="1">
      <c r="A13" s="30"/>
      <c r="B13" s="57"/>
      <c r="C13" s="198"/>
      <c r="D13" s="16"/>
      <c r="E13" s="13"/>
      <c r="F13" s="22"/>
      <c r="G13" s="13"/>
      <c r="H13" s="484"/>
      <c r="I13" s="201"/>
      <c r="J13" s="198">
        <v>0</v>
      </c>
      <c r="K13" s="198"/>
    </row>
    <row r="14" spans="1:11" ht="15" customHeight="1">
      <c r="A14" s="30"/>
      <c r="B14" s="57"/>
      <c r="C14" s="198"/>
      <c r="D14" s="121"/>
      <c r="E14" s="15"/>
      <c r="F14" s="23"/>
      <c r="G14" s="15"/>
      <c r="H14" s="483"/>
      <c r="I14" s="199"/>
      <c r="J14" s="198">
        <v>0</v>
      </c>
      <c r="K14" s="198"/>
    </row>
    <row r="15" spans="1:11" ht="15" customHeight="1">
      <c r="A15" s="30"/>
      <c r="B15" s="57"/>
      <c r="C15" s="198"/>
      <c r="D15" s="121"/>
      <c r="E15" s="15"/>
      <c r="F15" s="23"/>
      <c r="G15" s="15"/>
      <c r="H15" s="483"/>
      <c r="I15" s="199"/>
      <c r="J15" s="198">
        <v>0</v>
      </c>
      <c r="K15" s="198"/>
    </row>
    <row r="16" spans="1:11" ht="15" customHeight="1">
      <c r="A16" s="30"/>
      <c r="B16" s="57"/>
      <c r="C16" s="198"/>
      <c r="D16" s="121"/>
      <c r="E16" s="15"/>
      <c r="F16" s="23"/>
      <c r="G16" s="15"/>
      <c r="H16" s="483"/>
      <c r="I16" s="199"/>
      <c r="J16" s="198">
        <v>0</v>
      </c>
      <c r="K16" s="198"/>
    </row>
    <row r="17" spans="1:11" ht="15" customHeight="1">
      <c r="A17" s="30"/>
      <c r="B17" s="57"/>
      <c r="C17" s="198"/>
      <c r="D17" s="121"/>
      <c r="E17" s="15"/>
      <c r="F17" s="23"/>
      <c r="G17" s="15"/>
      <c r="H17" s="483"/>
      <c r="I17" s="201"/>
      <c r="J17" s="198">
        <v>0</v>
      </c>
      <c r="K17" s="198"/>
    </row>
    <row r="18" spans="1:11" ht="15" customHeight="1">
      <c r="A18" s="30"/>
      <c r="B18" s="57"/>
      <c r="C18" s="198"/>
      <c r="D18" s="121"/>
      <c r="E18" s="15"/>
      <c r="F18" s="23"/>
      <c r="G18" s="15"/>
      <c r="H18" s="483"/>
      <c r="I18" s="199"/>
      <c r="J18" s="198">
        <v>0</v>
      </c>
      <c r="K18" s="198"/>
    </row>
    <row r="19" spans="1:11" ht="15" customHeight="1">
      <c r="A19" s="30"/>
      <c r="B19" s="57"/>
      <c r="C19" s="198"/>
      <c r="D19" s="121"/>
      <c r="E19" s="15"/>
      <c r="F19" s="23"/>
      <c r="G19" s="15"/>
      <c r="H19" s="483"/>
      <c r="I19" s="199"/>
      <c r="J19" s="198">
        <v>0</v>
      </c>
      <c r="K19" s="198"/>
    </row>
    <row r="20" spans="1:11" ht="15" customHeight="1">
      <c r="A20" s="30"/>
      <c r="B20" s="57"/>
      <c r="C20" s="198"/>
      <c r="D20" s="121"/>
      <c r="E20" s="15"/>
      <c r="F20" s="23"/>
      <c r="G20" s="15"/>
      <c r="H20" s="483"/>
      <c r="I20" s="199"/>
      <c r="J20" s="198">
        <v>0</v>
      </c>
      <c r="K20" s="198"/>
    </row>
    <row r="21" spans="1:11" ht="15" customHeight="1">
      <c r="A21" s="202"/>
      <c r="B21" s="57"/>
      <c r="C21" s="206"/>
      <c r="D21" s="418"/>
      <c r="E21" s="204"/>
      <c r="F21" s="205"/>
      <c r="G21" s="204"/>
      <c r="H21" s="486"/>
      <c r="I21" s="203"/>
      <c r="J21" s="206">
        <v>0</v>
      </c>
      <c r="K21" s="206"/>
    </row>
    <row r="22" spans="1:11" ht="15" customHeight="1">
      <c r="A22" s="207"/>
      <c r="B22" s="57"/>
      <c r="C22" s="198"/>
      <c r="D22" s="121"/>
      <c r="E22" s="15"/>
      <c r="F22" s="23"/>
      <c r="G22" s="15"/>
      <c r="H22" s="483"/>
      <c r="I22" s="199"/>
      <c r="J22" s="198">
        <v>0</v>
      </c>
      <c r="K22" s="198"/>
    </row>
    <row r="23" spans="1:11" ht="15" customHeight="1">
      <c r="A23" s="207"/>
      <c r="B23" s="57"/>
      <c r="C23" s="198"/>
      <c r="D23" s="121"/>
      <c r="E23" s="15"/>
      <c r="F23" s="23"/>
      <c r="G23" s="15"/>
      <c r="H23" s="483"/>
      <c r="I23" s="199"/>
      <c r="J23" s="198">
        <v>0</v>
      </c>
      <c r="K23" s="198"/>
    </row>
    <row r="24" spans="1:11" ht="15" customHeight="1">
      <c r="A24" s="207"/>
      <c r="B24" s="57"/>
      <c r="C24" s="198"/>
      <c r="D24" s="121"/>
      <c r="E24" s="15"/>
      <c r="F24" s="23"/>
      <c r="G24" s="15"/>
      <c r="H24" s="483"/>
      <c r="I24" s="199"/>
      <c r="J24" s="198">
        <v>0</v>
      </c>
      <c r="K24" s="198"/>
    </row>
    <row r="25" spans="1:11" ht="15" customHeight="1">
      <c r="A25" s="207"/>
      <c r="B25" s="57"/>
      <c r="C25" s="198"/>
      <c r="D25" s="121"/>
      <c r="E25" s="15"/>
      <c r="F25" s="23"/>
      <c r="G25" s="15"/>
      <c r="H25" s="483"/>
      <c r="I25" s="199"/>
      <c r="J25" s="198">
        <v>0</v>
      </c>
      <c r="K25" s="198"/>
    </row>
    <row r="26" spans="1:11" ht="15" customHeight="1">
      <c r="A26" s="207"/>
      <c r="B26" s="57"/>
      <c r="C26" s="198"/>
      <c r="D26" s="121"/>
      <c r="E26" s="15"/>
      <c r="F26" s="23"/>
      <c r="G26" s="15"/>
      <c r="H26" s="483"/>
      <c r="I26" s="199"/>
      <c r="J26" s="198">
        <v>0</v>
      </c>
      <c r="K26" s="198"/>
    </row>
    <row r="27" spans="1:11" ht="15" customHeight="1">
      <c r="A27" s="207"/>
      <c r="B27" s="57"/>
      <c r="C27" s="198"/>
      <c r="D27" s="121"/>
      <c r="E27" s="15"/>
      <c r="F27" s="23"/>
      <c r="G27" s="15"/>
      <c r="H27" s="483"/>
      <c r="I27" s="199"/>
      <c r="J27" s="198">
        <v>0</v>
      </c>
      <c r="K27" s="198"/>
    </row>
    <row r="28" spans="1:11" ht="15" customHeight="1">
      <c r="A28" s="207"/>
      <c r="B28" s="57"/>
      <c r="C28" s="198"/>
      <c r="D28" s="121"/>
      <c r="E28" s="15"/>
      <c r="F28" s="23"/>
      <c r="G28" s="15"/>
      <c r="H28" s="483"/>
      <c r="I28" s="199"/>
      <c r="J28" s="198">
        <v>0</v>
      </c>
      <c r="K28" s="198"/>
    </row>
    <row r="29" spans="1:11" ht="15" customHeight="1">
      <c r="A29" s="207"/>
      <c r="B29" s="57"/>
      <c r="C29" s="198"/>
      <c r="D29" s="121"/>
      <c r="E29" s="15"/>
      <c r="F29" s="23"/>
      <c r="G29" s="15"/>
      <c r="H29" s="483"/>
      <c r="I29" s="199"/>
      <c r="J29" s="198">
        <v>0</v>
      </c>
      <c r="K29" s="198"/>
    </row>
    <row r="30" spans="1:11" ht="15" customHeight="1">
      <c r="A30" s="207"/>
      <c r="B30" s="57"/>
      <c r="C30" s="198"/>
      <c r="D30" s="121"/>
      <c r="E30" s="15"/>
      <c r="F30" s="23"/>
      <c r="G30" s="15"/>
      <c r="H30" s="483"/>
      <c r="I30" s="199"/>
      <c r="J30" s="198">
        <v>0</v>
      </c>
      <c r="K30" s="198"/>
    </row>
    <row r="31" spans="1:11" ht="15" customHeight="1">
      <c r="A31" s="207"/>
      <c r="B31" s="57"/>
      <c r="C31" s="198"/>
      <c r="D31" s="121"/>
      <c r="E31" s="15"/>
      <c r="F31" s="23"/>
      <c r="G31" s="15"/>
      <c r="H31" s="483"/>
      <c r="I31" s="199"/>
      <c r="J31" s="198">
        <v>0</v>
      </c>
      <c r="K31" s="198"/>
    </row>
    <row r="32" spans="1:11" ht="15" customHeight="1">
      <c r="A32" s="207"/>
      <c r="B32" s="57"/>
      <c r="C32" s="198"/>
      <c r="D32" s="121"/>
      <c r="E32" s="15"/>
      <c r="F32" s="23"/>
      <c r="G32" s="15"/>
      <c r="H32" s="483"/>
      <c r="I32" s="199"/>
      <c r="J32" s="198">
        <v>0</v>
      </c>
      <c r="K32" s="198"/>
    </row>
    <row r="33" spans="1:11" ht="15" customHeight="1">
      <c r="A33" s="207"/>
      <c r="B33" s="57"/>
      <c r="C33" s="198"/>
      <c r="D33" s="121"/>
      <c r="E33" s="15"/>
      <c r="F33" s="23"/>
      <c r="G33" s="15"/>
      <c r="H33" s="483"/>
      <c r="I33" s="199"/>
      <c r="J33" s="198">
        <v>0</v>
      </c>
      <c r="K33" s="198"/>
    </row>
    <row r="34" spans="1:11" ht="15" customHeight="1">
      <c r="A34" s="207"/>
      <c r="B34" s="57"/>
      <c r="C34" s="198"/>
      <c r="D34" s="121"/>
      <c r="E34" s="15"/>
      <c r="F34" s="23"/>
      <c r="G34" s="15"/>
      <c r="H34" s="483"/>
      <c r="I34" s="199"/>
      <c r="J34" s="198">
        <v>0</v>
      </c>
      <c r="K34" s="198"/>
    </row>
    <row r="35" spans="1:11" ht="15" customHeight="1">
      <c r="A35" s="207"/>
      <c r="B35" s="57"/>
      <c r="C35" s="198"/>
      <c r="D35" s="121"/>
      <c r="E35" s="15"/>
      <c r="F35" s="23"/>
      <c r="G35" s="15"/>
      <c r="H35" s="483"/>
      <c r="I35" s="199"/>
      <c r="J35" s="198">
        <v>0</v>
      </c>
      <c r="K35" s="198"/>
    </row>
    <row r="36" spans="1:11" ht="15" customHeight="1">
      <c r="A36" s="208"/>
      <c r="B36" s="331"/>
      <c r="C36" s="210"/>
      <c r="D36" s="385"/>
      <c r="E36" s="167"/>
      <c r="F36" s="168"/>
      <c r="G36" s="167"/>
      <c r="H36" s="487"/>
      <c r="I36" s="209"/>
      <c r="J36" s="210">
        <v>0</v>
      </c>
      <c r="K36" s="210"/>
    </row>
    <row r="38" spans="1:11">
      <c r="A38" s="364" t="s">
        <v>51</v>
      </c>
      <c r="B38" s="365"/>
      <c r="C38" s="365"/>
      <c r="D38" s="366"/>
      <c r="E38" s="366"/>
      <c r="F38" s="366"/>
      <c r="G38" s="366"/>
      <c r="H38" s="366"/>
      <c r="I38" s="366"/>
      <c r="J38" s="365"/>
      <c r="K38" s="367"/>
    </row>
    <row r="39" spans="1:11">
      <c r="A39" s="362" t="s">
        <v>53</v>
      </c>
      <c r="B39" s="7"/>
      <c r="C39" s="7"/>
      <c r="D39" s="359"/>
      <c r="E39" s="359"/>
      <c r="F39" s="359"/>
      <c r="G39" s="359"/>
      <c r="H39" s="359"/>
      <c r="I39" s="359"/>
      <c r="J39" s="7"/>
      <c r="K39" s="360"/>
    </row>
    <row r="40" spans="1:11">
      <c r="A40" s="362" t="s">
        <v>52</v>
      </c>
      <c r="B40" s="7"/>
      <c r="C40" s="7"/>
      <c r="D40" s="359"/>
      <c r="E40" s="359"/>
      <c r="F40" s="359"/>
      <c r="G40" s="359"/>
      <c r="H40" s="359"/>
      <c r="I40" s="359"/>
      <c r="J40" s="7"/>
      <c r="K40" s="360"/>
    </row>
    <row r="41" spans="1:11">
      <c r="A41" s="362" t="s">
        <v>54</v>
      </c>
      <c r="B41" s="7"/>
      <c r="C41" s="7"/>
      <c r="D41" s="359"/>
      <c r="E41" s="359"/>
      <c r="F41" s="359"/>
      <c r="G41" s="359"/>
      <c r="H41" s="359"/>
      <c r="I41" s="359"/>
      <c r="J41" s="7"/>
      <c r="K41" s="360"/>
    </row>
    <row r="42" spans="1:11">
      <c r="A42" s="362" t="s">
        <v>57</v>
      </c>
      <c r="B42" s="7"/>
      <c r="C42" s="7"/>
      <c r="D42" s="359"/>
      <c r="E42" s="359"/>
      <c r="F42" s="359"/>
      <c r="G42" s="359"/>
      <c r="H42" s="359"/>
      <c r="I42" s="359"/>
      <c r="J42" s="7"/>
      <c r="K42" s="360"/>
    </row>
    <row r="43" spans="1:11">
      <c r="A43" s="363" t="s">
        <v>58</v>
      </c>
      <c r="B43" s="171"/>
      <c r="C43" s="171"/>
      <c r="D43" s="172"/>
      <c r="E43" s="172"/>
      <c r="F43" s="172"/>
      <c r="G43" s="172"/>
      <c r="H43" s="172"/>
      <c r="I43" s="172"/>
      <c r="J43" s="171"/>
      <c r="K43" s="361"/>
    </row>
  </sheetData>
  <mergeCells count="3">
    <mergeCell ref="J3:K3"/>
    <mergeCell ref="A3:C3"/>
    <mergeCell ref="D3:I3"/>
  </mergeCells>
  <phoneticPr fontId="0" type="noConversion"/>
  <printOptions horizontalCentered="1"/>
  <pageMargins left="0.19685039370078741" right="0.19685039370078741" top="0.98425196850393704" bottom="0.98425196850393704" header="0.51181102362204722" footer="0.51181102362204722"/>
  <pageSetup paperSize="9" scale="73" orientation="landscape" horizontalDpi="300" verticalDpi="300" r:id="rId1"/>
  <headerFooter alignWithMargins="0">
    <oddFooter>&amp;L&amp;8Vorlage: Sören Marquardt HSVRM, Dateiversion 2014
Druck: &amp;D, &amp;T Uhr.&amp;C&amp;8Datei: &amp;F
Blatt: &amp;A&amp;R&amp;8Seite:
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8"/>
  <sheetViews>
    <sheetView workbookViewId="0">
      <selection sqref="A1:M1"/>
    </sheetView>
  </sheetViews>
  <sheetFormatPr baseColWidth="10" defaultRowHeight="12.75"/>
  <sheetData>
    <row r="1" spans="1:13" ht="99.95" customHeight="1">
      <c r="A1" s="571" t="s">
        <v>91</v>
      </c>
      <c r="B1" s="572"/>
      <c r="C1" s="572"/>
      <c r="D1" s="572"/>
      <c r="E1" s="572"/>
      <c r="F1" s="572"/>
      <c r="G1" s="572"/>
      <c r="H1" s="572"/>
      <c r="I1" s="572"/>
      <c r="J1" s="572"/>
      <c r="K1" s="572"/>
      <c r="L1" s="572"/>
      <c r="M1" s="573"/>
    </row>
    <row r="2" spans="1:13">
      <c r="A2" s="488"/>
      <c r="B2" s="489"/>
      <c r="C2" s="489"/>
      <c r="D2" s="489"/>
      <c r="E2" s="489"/>
      <c r="F2" s="489"/>
      <c r="G2" s="489"/>
      <c r="H2" s="489"/>
      <c r="I2" s="489"/>
      <c r="J2" s="489"/>
      <c r="K2" s="489"/>
      <c r="L2" s="489"/>
      <c r="M2" s="490"/>
    </row>
    <row r="3" spans="1:13">
      <c r="A3" s="491" t="s">
        <v>67</v>
      </c>
      <c r="B3" s="489"/>
      <c r="C3" s="489"/>
      <c r="D3" s="489"/>
      <c r="E3" s="489"/>
      <c r="F3" s="489"/>
      <c r="G3" s="489"/>
      <c r="H3" s="489"/>
      <c r="I3" s="489"/>
      <c r="J3" s="489"/>
      <c r="K3" s="489"/>
      <c r="L3" s="489"/>
      <c r="M3" s="490"/>
    </row>
    <row r="4" spans="1:13">
      <c r="A4" s="488"/>
      <c r="B4" s="489"/>
      <c r="C4" s="489"/>
      <c r="D4" s="489"/>
      <c r="E4" s="489"/>
      <c r="F4" s="489"/>
      <c r="G4" s="489"/>
      <c r="H4" s="489"/>
      <c r="I4" s="489"/>
      <c r="J4" s="489"/>
      <c r="K4" s="489"/>
      <c r="L4" s="489"/>
      <c r="M4" s="490"/>
    </row>
    <row r="5" spans="1:13">
      <c r="A5" s="488" t="s">
        <v>71</v>
      </c>
      <c r="B5" s="489"/>
      <c r="C5" s="489"/>
      <c r="D5" s="489"/>
      <c r="E5" s="489"/>
      <c r="F5" s="489"/>
      <c r="G5" s="489"/>
      <c r="H5" s="489"/>
      <c r="I5" s="489"/>
      <c r="J5" s="489"/>
      <c r="K5" s="489"/>
      <c r="L5" s="489"/>
      <c r="M5" s="490"/>
    </row>
    <row r="6" spans="1:13">
      <c r="A6" s="488" t="s">
        <v>74</v>
      </c>
      <c r="B6" s="489"/>
      <c r="C6" s="489"/>
      <c r="D6" s="489"/>
      <c r="E6" s="489"/>
      <c r="F6" s="489"/>
      <c r="G6" s="489"/>
      <c r="H6" s="489"/>
      <c r="I6" s="489"/>
      <c r="J6" s="489"/>
      <c r="K6" s="489"/>
      <c r="L6" s="489"/>
      <c r="M6" s="490"/>
    </row>
    <row r="7" spans="1:13">
      <c r="A7" s="488" t="s">
        <v>72</v>
      </c>
      <c r="B7" s="489"/>
      <c r="C7" s="489"/>
      <c r="D7" s="489"/>
      <c r="E7" s="489"/>
      <c r="F7" s="489"/>
      <c r="G7" s="489"/>
      <c r="H7" s="489"/>
      <c r="I7" s="489"/>
      <c r="J7" s="489"/>
      <c r="K7" s="489"/>
      <c r="L7" s="489"/>
      <c r="M7" s="490"/>
    </row>
    <row r="8" spans="1:13">
      <c r="A8" s="488" t="s">
        <v>73</v>
      </c>
      <c r="B8" s="489"/>
      <c r="C8" s="489"/>
      <c r="D8" s="489"/>
      <c r="E8" s="489"/>
      <c r="F8" s="489"/>
      <c r="G8" s="489"/>
      <c r="H8" s="489"/>
      <c r="I8" s="489"/>
      <c r="J8" s="489"/>
      <c r="K8" s="489"/>
      <c r="L8" s="489"/>
      <c r="M8" s="490"/>
    </row>
    <row r="9" spans="1:13">
      <c r="A9" s="488"/>
      <c r="B9" s="489"/>
      <c r="C9" s="489"/>
      <c r="D9" s="489"/>
      <c r="E9" s="489"/>
      <c r="F9" s="489"/>
      <c r="G9" s="489"/>
      <c r="H9" s="489"/>
      <c r="I9" s="489"/>
      <c r="J9" s="489"/>
      <c r="K9" s="489"/>
      <c r="L9" s="489"/>
      <c r="M9" s="490"/>
    </row>
    <row r="10" spans="1:13">
      <c r="A10" s="488" t="s">
        <v>89</v>
      </c>
      <c r="B10" s="489"/>
      <c r="C10" s="489"/>
      <c r="D10" s="489"/>
      <c r="E10" s="489"/>
      <c r="F10" s="489"/>
      <c r="G10" s="489"/>
      <c r="H10" s="489"/>
      <c r="I10" s="489"/>
      <c r="J10" s="489"/>
      <c r="K10" s="489"/>
      <c r="L10" s="489"/>
      <c r="M10" s="490"/>
    </row>
    <row r="11" spans="1:13">
      <c r="A11" s="488" t="s">
        <v>90</v>
      </c>
      <c r="B11" s="489"/>
      <c r="C11" s="489"/>
      <c r="D11" s="489"/>
      <c r="E11" s="489"/>
      <c r="F11" s="489"/>
      <c r="G11" s="489"/>
      <c r="H11" s="489"/>
      <c r="I11" s="489"/>
      <c r="J11" s="489"/>
      <c r="K11" s="489"/>
      <c r="L11" s="489"/>
      <c r="M11" s="490"/>
    </row>
    <row r="12" spans="1:13">
      <c r="A12" s="488" t="s">
        <v>77</v>
      </c>
      <c r="B12" s="489"/>
      <c r="C12" s="489"/>
      <c r="D12" s="489"/>
      <c r="E12" s="489"/>
      <c r="F12" s="489"/>
      <c r="G12" s="489"/>
      <c r="H12" s="489"/>
      <c r="I12" s="489"/>
      <c r="J12" s="489"/>
      <c r="K12" s="489"/>
      <c r="L12" s="489"/>
      <c r="M12" s="490"/>
    </row>
    <row r="13" spans="1:13">
      <c r="A13" s="488"/>
      <c r="B13" s="489"/>
      <c r="C13" s="489"/>
      <c r="D13" s="489"/>
      <c r="E13" s="489"/>
      <c r="F13" s="489"/>
      <c r="G13" s="489"/>
      <c r="H13" s="489"/>
      <c r="I13" s="489"/>
      <c r="J13" s="489"/>
      <c r="K13" s="489"/>
      <c r="L13" s="489"/>
      <c r="M13" s="490"/>
    </row>
    <row r="14" spans="1:13">
      <c r="A14" s="488" t="s">
        <v>75</v>
      </c>
      <c r="B14" s="489"/>
      <c r="C14" s="489"/>
      <c r="D14" s="489"/>
      <c r="E14" s="489"/>
      <c r="F14" s="489"/>
      <c r="G14" s="489"/>
      <c r="H14" s="489"/>
      <c r="I14" s="489"/>
      <c r="J14" s="489"/>
      <c r="K14" s="489"/>
      <c r="L14" s="489"/>
      <c r="M14" s="490"/>
    </row>
    <row r="15" spans="1:13">
      <c r="A15" s="488" t="s">
        <v>83</v>
      </c>
      <c r="B15" s="489"/>
      <c r="C15" s="489"/>
      <c r="D15" s="489"/>
      <c r="E15" s="489"/>
      <c r="F15" s="489"/>
      <c r="G15" s="489"/>
      <c r="H15" s="489"/>
      <c r="I15" s="489"/>
      <c r="J15" s="489"/>
      <c r="K15" s="489"/>
      <c r="L15" s="489"/>
      <c r="M15" s="490"/>
    </row>
    <row r="16" spans="1:13">
      <c r="A16" s="488" t="s">
        <v>84</v>
      </c>
      <c r="B16" s="489"/>
      <c r="C16" s="489"/>
      <c r="D16" s="489"/>
      <c r="E16" s="489"/>
      <c r="F16" s="489"/>
      <c r="G16" s="489"/>
      <c r="H16" s="489"/>
      <c r="I16" s="489"/>
      <c r="J16" s="489"/>
      <c r="K16" s="489"/>
      <c r="L16" s="489"/>
      <c r="M16" s="490"/>
    </row>
    <row r="17" spans="1:13">
      <c r="A17" s="488"/>
      <c r="B17" s="489"/>
      <c r="C17" s="489"/>
      <c r="D17" s="489"/>
      <c r="E17" s="489"/>
      <c r="F17" s="489"/>
      <c r="G17" s="489"/>
      <c r="H17" s="489"/>
      <c r="I17" s="489"/>
      <c r="J17" s="489"/>
      <c r="K17" s="489"/>
      <c r="L17" s="489"/>
      <c r="M17" s="490"/>
    </row>
    <row r="18" spans="1:13">
      <c r="A18" s="488" t="s">
        <v>68</v>
      </c>
      <c r="B18" s="489"/>
      <c r="C18" s="489"/>
      <c r="D18" s="489"/>
      <c r="E18" s="489"/>
      <c r="F18" s="489"/>
      <c r="G18" s="489"/>
      <c r="H18" s="489"/>
      <c r="I18" s="489"/>
      <c r="J18" s="489"/>
      <c r="K18" s="489"/>
      <c r="L18" s="489"/>
      <c r="M18" s="490"/>
    </row>
    <row r="19" spans="1:13">
      <c r="A19" s="488"/>
      <c r="B19" s="489"/>
      <c r="C19" s="489"/>
      <c r="D19" s="489"/>
      <c r="E19" s="489"/>
      <c r="F19" s="489"/>
      <c r="G19" s="489"/>
      <c r="H19" s="489"/>
      <c r="I19" s="489"/>
      <c r="J19" s="489"/>
      <c r="K19" s="489"/>
      <c r="L19" s="489"/>
      <c r="M19" s="490"/>
    </row>
    <row r="20" spans="1:13">
      <c r="A20" s="488" t="s">
        <v>76</v>
      </c>
      <c r="B20" s="489"/>
      <c r="C20" s="489"/>
      <c r="D20" s="489"/>
      <c r="E20" s="489"/>
      <c r="F20" s="489"/>
      <c r="G20" s="489"/>
      <c r="H20" s="489"/>
      <c r="I20" s="489"/>
      <c r="J20" s="489"/>
      <c r="K20" s="489"/>
      <c r="L20" s="489"/>
      <c r="M20" s="490"/>
    </row>
    <row r="21" spans="1:13">
      <c r="A21" s="488" t="s">
        <v>69</v>
      </c>
      <c r="B21" s="489"/>
      <c r="C21" s="489"/>
      <c r="D21" s="489"/>
      <c r="E21" s="489"/>
      <c r="F21" s="489"/>
      <c r="G21" s="489"/>
      <c r="H21" s="489"/>
      <c r="I21" s="489"/>
      <c r="J21" s="489"/>
      <c r="K21" s="489"/>
      <c r="L21" s="489"/>
      <c r="M21" s="490"/>
    </row>
    <row r="22" spans="1:13">
      <c r="A22" s="488"/>
      <c r="B22" s="489"/>
      <c r="C22" s="489"/>
      <c r="D22" s="489"/>
      <c r="E22" s="489"/>
      <c r="F22" s="489"/>
      <c r="G22" s="489"/>
      <c r="H22" s="489"/>
      <c r="I22" s="489"/>
      <c r="J22" s="489"/>
      <c r="K22" s="489"/>
      <c r="L22" s="489"/>
      <c r="M22" s="490"/>
    </row>
    <row r="23" spans="1:13">
      <c r="A23" s="488" t="s">
        <v>70</v>
      </c>
      <c r="B23" s="489"/>
      <c r="C23" s="489"/>
      <c r="D23" s="489"/>
      <c r="E23" s="489"/>
      <c r="F23" s="489"/>
      <c r="G23" s="489"/>
      <c r="H23" s="489"/>
      <c r="I23" s="489"/>
      <c r="J23" s="489"/>
      <c r="K23" s="489"/>
      <c r="L23" s="489"/>
      <c r="M23" s="490"/>
    </row>
    <row r="24" spans="1:13">
      <c r="A24" s="488" t="s">
        <v>103</v>
      </c>
      <c r="B24" s="489"/>
      <c r="C24" s="489"/>
      <c r="D24" s="489"/>
      <c r="E24" s="489"/>
      <c r="F24" s="489"/>
      <c r="G24" s="489"/>
      <c r="H24" s="489"/>
      <c r="I24" s="489"/>
      <c r="J24" s="489"/>
      <c r="K24" s="489"/>
      <c r="L24" s="489"/>
      <c r="M24" s="490"/>
    </row>
    <row r="25" spans="1:13">
      <c r="A25" s="488"/>
      <c r="B25" s="489"/>
      <c r="C25" s="489"/>
      <c r="D25" s="489"/>
      <c r="E25" s="489"/>
      <c r="F25" s="489"/>
      <c r="G25" s="489"/>
      <c r="H25" s="489"/>
      <c r="I25" s="489"/>
      <c r="J25" s="489"/>
      <c r="K25" s="489"/>
      <c r="L25" s="489"/>
      <c r="M25" s="490"/>
    </row>
    <row r="26" spans="1:13">
      <c r="A26" s="488" t="s">
        <v>78</v>
      </c>
      <c r="B26" s="489"/>
      <c r="C26" s="489"/>
      <c r="D26" s="489"/>
      <c r="E26" s="489"/>
      <c r="F26" s="489"/>
      <c r="G26" s="489"/>
      <c r="H26" s="489"/>
      <c r="I26" s="489"/>
      <c r="J26" s="489"/>
      <c r="K26" s="489"/>
      <c r="L26" s="489"/>
      <c r="M26" s="490"/>
    </row>
    <row r="27" spans="1:13">
      <c r="A27" s="488" t="s">
        <v>79</v>
      </c>
      <c r="B27" s="489"/>
      <c r="C27" s="489"/>
      <c r="D27" s="489"/>
      <c r="E27" s="489"/>
      <c r="F27" s="489"/>
      <c r="G27" s="489"/>
      <c r="H27" s="489"/>
      <c r="I27" s="489"/>
      <c r="J27" s="489"/>
      <c r="K27" s="489"/>
      <c r="L27" s="489"/>
      <c r="M27" s="490"/>
    </row>
    <row r="28" spans="1:13">
      <c r="A28" s="492"/>
      <c r="B28" s="493"/>
      <c r="C28" s="493"/>
      <c r="D28" s="493"/>
      <c r="E28" s="493"/>
      <c r="F28" s="493"/>
      <c r="G28" s="493"/>
      <c r="H28" s="493"/>
      <c r="I28" s="493"/>
      <c r="J28" s="493"/>
      <c r="K28" s="493"/>
      <c r="L28" s="493"/>
      <c r="M28" s="494"/>
    </row>
  </sheetData>
  <sheetProtection password="D852" sheet="1" objects="1" scenarios="1"/>
  <mergeCells count="1">
    <mergeCell ref="A1:M1"/>
  </mergeCells>
  <phoneticPr fontId="19" type="noConversion"/>
  <printOptions horizontalCentered="1"/>
  <pageMargins left="0.19685039370078741" right="0.19685039370078741" top="0.98425196850393704" bottom="0.98425196850393704" header="0.51181102362204722" footer="0.51181102362204722"/>
  <pageSetup paperSize="9" scale="98" orientation="landscape" horizontalDpi="300" verticalDpi="300" r:id="rId1"/>
  <headerFooter alignWithMargins="0">
    <oddFooter>&amp;L&amp;8Vorlage: Sören Marquardt HSVRM, Dateiversion 2014
Druck: &amp;D, &amp;T Uhr.&amp;C&amp;8Datei: &amp;F
Blatt: &amp;A&amp;R&amp;8Seite:
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4"/>
  <sheetViews>
    <sheetView workbookViewId="0">
      <pane ySplit="4" topLeftCell="A5" activePane="bottomLeft" state="frozen"/>
      <selection sqref="A1:H1"/>
      <selection pane="bottomLeft" activeCell="A5" sqref="A5"/>
    </sheetView>
  </sheetViews>
  <sheetFormatPr baseColWidth="10" defaultRowHeight="11.25"/>
  <cols>
    <col min="1" max="1" width="5" style="49" bestFit="1" customWidth="1"/>
    <col min="2" max="2" width="5.42578125" style="49" bestFit="1" customWidth="1"/>
    <col min="3" max="3" width="5.140625" style="50" bestFit="1" customWidth="1"/>
    <col min="4" max="5" width="10.7109375" style="51" customWidth="1"/>
    <col min="6" max="6" width="25.7109375" style="51" customWidth="1"/>
    <col min="7" max="7" width="7.7109375" style="51" bestFit="1" customWidth="1"/>
    <col min="8" max="8" width="15.7109375" style="51" customWidth="1"/>
    <col min="9" max="9" width="7" style="49" hidden="1" customWidth="1"/>
    <col min="10" max="10" width="12.7109375" style="177" customWidth="1"/>
    <col min="11" max="12" width="9.5703125" style="173" hidden="1" customWidth="1"/>
    <col min="13" max="13" width="7" style="49" hidden="1" customWidth="1"/>
    <col min="14" max="16384" width="11.42578125" style="3"/>
  </cols>
  <sheetData>
    <row r="1" spans="1:13" ht="12">
      <c r="A1" s="217" t="str">
        <f>Stammdaten!A20</f>
        <v>Kreismeisterschaft im Turnierhundsport  (HSV Betziesdorf / HSVRM / Kreisgruppe 2) am: 07.05.2017</v>
      </c>
    </row>
    <row r="2" spans="1:13" ht="12">
      <c r="A2" s="399" t="str">
        <f>Stammdaten!A21</f>
        <v xml:space="preserve">PL: Lothar Biesenroth LR THS: Petra Gerstner (HSVRM)   </v>
      </c>
    </row>
    <row r="3" spans="1:13">
      <c r="A3" s="574" t="str">
        <f>"GELÄNDELAUF 1000 Meter (Anzahl: "&amp;COUNT(A5:A34)&amp;")"</f>
        <v>GELÄNDELAUF 1000 Meter (Anzahl: 1)</v>
      </c>
      <c r="B3" s="575"/>
      <c r="C3" s="575"/>
      <c r="D3" s="575"/>
      <c r="E3" s="575"/>
      <c r="F3" s="575"/>
      <c r="G3" s="575"/>
      <c r="H3" s="576"/>
      <c r="J3" s="1" t="s">
        <v>31</v>
      </c>
      <c r="K3" s="424"/>
      <c r="L3" s="424"/>
      <c r="M3" s="424"/>
    </row>
    <row r="4" spans="1:13">
      <c r="A4" s="1" t="s">
        <v>11</v>
      </c>
      <c r="B4" s="2" t="s">
        <v>13</v>
      </c>
      <c r="C4" s="2" t="s">
        <v>30</v>
      </c>
      <c r="D4" s="36" t="s">
        <v>2</v>
      </c>
      <c r="E4" s="36" t="s">
        <v>1</v>
      </c>
      <c r="F4" s="36" t="s">
        <v>3</v>
      </c>
      <c r="G4" s="36" t="s">
        <v>94</v>
      </c>
      <c r="H4" s="36" t="s">
        <v>0</v>
      </c>
      <c r="I4" s="2" t="s">
        <v>37</v>
      </c>
      <c r="J4" s="178" t="s">
        <v>10</v>
      </c>
      <c r="K4" s="577" t="s">
        <v>34</v>
      </c>
      <c r="L4" s="578"/>
      <c r="M4" s="2" t="s">
        <v>36</v>
      </c>
    </row>
    <row r="5" spans="1:13">
      <c r="A5" s="37">
        <v>1</v>
      </c>
      <c r="B5" s="44" t="s">
        <v>95</v>
      </c>
      <c r="C5" s="46">
        <v>1</v>
      </c>
      <c r="D5" s="180" t="s">
        <v>96</v>
      </c>
      <c r="E5" s="41" t="s">
        <v>97</v>
      </c>
      <c r="F5" s="41" t="s">
        <v>98</v>
      </c>
      <c r="G5" s="41" t="s">
        <v>47</v>
      </c>
      <c r="H5" s="181" t="s">
        <v>46</v>
      </c>
      <c r="I5" s="44">
        <v>60</v>
      </c>
      <c r="J5" s="186" t="s">
        <v>35</v>
      </c>
      <c r="K5" s="175">
        <f>VALUE(RIGHT(J5,2))</f>
        <v>0</v>
      </c>
      <c r="L5" s="175">
        <f>IF(OR(K5=0,K5=15,K5=30,K5=45),K5/15,ROUNDDOWN(K5/15,0)+1)</f>
        <v>0</v>
      </c>
      <c r="M5" s="44">
        <f t="shared" ref="M5:M34" si="0">I5-(ROUNDDOWN(J5,0)*4)-L5</f>
        <v>60</v>
      </c>
    </row>
    <row r="6" spans="1:13">
      <c r="A6" s="40"/>
      <c r="B6" s="40"/>
      <c r="C6" s="39"/>
      <c r="D6" s="182"/>
      <c r="E6" s="38"/>
      <c r="F6" s="38"/>
      <c r="G6" s="38"/>
      <c r="H6" s="183"/>
      <c r="I6" s="52">
        <v>60</v>
      </c>
      <c r="J6" s="187" t="s">
        <v>35</v>
      </c>
      <c r="K6" s="174">
        <f t="shared" ref="K6:K34" si="1">VALUE(RIGHT(J6,2))</f>
        <v>0</v>
      </c>
      <c r="L6" s="174">
        <f t="shared" ref="L6:L34" si="2">IF(OR(K6=0,K6=15,K6=30,K6=45),K6/15,ROUNDDOWN(K6/15,0)+1)</f>
        <v>0</v>
      </c>
      <c r="M6" s="52">
        <f t="shared" si="0"/>
        <v>60</v>
      </c>
    </row>
    <row r="7" spans="1:13">
      <c r="A7" s="40"/>
      <c r="B7" s="40"/>
      <c r="C7" s="39"/>
      <c r="D7" s="182"/>
      <c r="E7" s="38"/>
      <c r="F7" s="38"/>
      <c r="G7" s="38"/>
      <c r="H7" s="183"/>
      <c r="I7" s="52">
        <v>60</v>
      </c>
      <c r="J7" s="187" t="s">
        <v>35</v>
      </c>
      <c r="K7" s="174">
        <f t="shared" si="1"/>
        <v>0</v>
      </c>
      <c r="L7" s="174">
        <f t="shared" si="2"/>
        <v>0</v>
      </c>
      <c r="M7" s="52">
        <f t="shared" si="0"/>
        <v>60</v>
      </c>
    </row>
    <row r="8" spans="1:13">
      <c r="A8" s="40"/>
      <c r="B8" s="40"/>
      <c r="C8" s="39"/>
      <c r="D8" s="182"/>
      <c r="E8" s="38"/>
      <c r="F8" s="38"/>
      <c r="G8" s="38"/>
      <c r="H8" s="183"/>
      <c r="I8" s="52">
        <v>60</v>
      </c>
      <c r="J8" s="187" t="s">
        <v>35</v>
      </c>
      <c r="K8" s="174">
        <f t="shared" si="1"/>
        <v>0</v>
      </c>
      <c r="L8" s="174">
        <f t="shared" si="2"/>
        <v>0</v>
      </c>
      <c r="M8" s="52">
        <f t="shared" si="0"/>
        <v>60</v>
      </c>
    </row>
    <row r="9" spans="1:13">
      <c r="A9" s="40"/>
      <c r="B9" s="40"/>
      <c r="C9" s="39"/>
      <c r="D9" s="182"/>
      <c r="E9" s="38"/>
      <c r="F9" s="38"/>
      <c r="G9" s="38"/>
      <c r="H9" s="183"/>
      <c r="I9" s="52">
        <v>60</v>
      </c>
      <c r="J9" s="187" t="s">
        <v>35</v>
      </c>
      <c r="K9" s="174">
        <f t="shared" si="1"/>
        <v>0</v>
      </c>
      <c r="L9" s="174">
        <f t="shared" si="2"/>
        <v>0</v>
      </c>
      <c r="M9" s="52">
        <f t="shared" si="0"/>
        <v>60</v>
      </c>
    </row>
    <row r="10" spans="1:13">
      <c r="A10" s="40"/>
      <c r="B10" s="40"/>
      <c r="C10" s="39"/>
      <c r="D10" s="182"/>
      <c r="E10" s="38"/>
      <c r="F10" s="38"/>
      <c r="G10" s="38"/>
      <c r="H10" s="183"/>
      <c r="I10" s="52">
        <v>60</v>
      </c>
      <c r="J10" s="187" t="s">
        <v>35</v>
      </c>
      <c r="K10" s="174">
        <f t="shared" si="1"/>
        <v>0</v>
      </c>
      <c r="L10" s="174">
        <f t="shared" si="2"/>
        <v>0</v>
      </c>
      <c r="M10" s="52">
        <f t="shared" si="0"/>
        <v>60</v>
      </c>
    </row>
    <row r="11" spans="1:13">
      <c r="A11" s="40"/>
      <c r="B11" s="40"/>
      <c r="C11" s="39"/>
      <c r="D11" s="182"/>
      <c r="E11" s="38"/>
      <c r="F11" s="38"/>
      <c r="G11" s="38"/>
      <c r="H11" s="183"/>
      <c r="I11" s="52">
        <v>60</v>
      </c>
      <c r="J11" s="187" t="s">
        <v>35</v>
      </c>
      <c r="K11" s="174">
        <f t="shared" si="1"/>
        <v>0</v>
      </c>
      <c r="L11" s="174">
        <f t="shared" si="2"/>
        <v>0</v>
      </c>
      <c r="M11" s="52">
        <f t="shared" si="0"/>
        <v>60</v>
      </c>
    </row>
    <row r="12" spans="1:13">
      <c r="A12" s="40"/>
      <c r="B12" s="40"/>
      <c r="C12" s="39"/>
      <c r="D12" s="182"/>
      <c r="E12" s="38"/>
      <c r="F12" s="38"/>
      <c r="G12" s="38"/>
      <c r="H12" s="183"/>
      <c r="I12" s="52">
        <v>60</v>
      </c>
      <c r="J12" s="187" t="s">
        <v>35</v>
      </c>
      <c r="K12" s="174">
        <f t="shared" si="1"/>
        <v>0</v>
      </c>
      <c r="L12" s="174">
        <f t="shared" si="2"/>
        <v>0</v>
      </c>
      <c r="M12" s="52">
        <f t="shared" si="0"/>
        <v>60</v>
      </c>
    </row>
    <row r="13" spans="1:13">
      <c r="A13" s="40"/>
      <c r="B13" s="40"/>
      <c r="C13" s="39"/>
      <c r="D13" s="182"/>
      <c r="E13" s="38"/>
      <c r="F13" s="38"/>
      <c r="G13" s="38"/>
      <c r="H13" s="183"/>
      <c r="I13" s="52">
        <v>60</v>
      </c>
      <c r="J13" s="187" t="s">
        <v>35</v>
      </c>
      <c r="K13" s="174">
        <f t="shared" si="1"/>
        <v>0</v>
      </c>
      <c r="L13" s="174">
        <f t="shared" si="2"/>
        <v>0</v>
      </c>
      <c r="M13" s="52">
        <f t="shared" si="0"/>
        <v>60</v>
      </c>
    </row>
    <row r="14" spans="1:13">
      <c r="A14" s="40"/>
      <c r="B14" s="40"/>
      <c r="C14" s="39"/>
      <c r="D14" s="182"/>
      <c r="E14" s="38"/>
      <c r="F14" s="38"/>
      <c r="G14" s="38"/>
      <c r="H14" s="183"/>
      <c r="I14" s="52">
        <v>60</v>
      </c>
      <c r="J14" s="187" t="s">
        <v>35</v>
      </c>
      <c r="K14" s="174">
        <f t="shared" si="1"/>
        <v>0</v>
      </c>
      <c r="L14" s="174">
        <f t="shared" si="2"/>
        <v>0</v>
      </c>
      <c r="M14" s="52">
        <f t="shared" si="0"/>
        <v>60</v>
      </c>
    </row>
    <row r="15" spans="1:13">
      <c r="A15" s="40"/>
      <c r="B15" s="40"/>
      <c r="C15" s="39"/>
      <c r="D15" s="182"/>
      <c r="E15" s="38"/>
      <c r="F15" s="38"/>
      <c r="G15" s="38"/>
      <c r="H15" s="183"/>
      <c r="I15" s="52">
        <v>60</v>
      </c>
      <c r="J15" s="187" t="s">
        <v>35</v>
      </c>
      <c r="K15" s="174">
        <f t="shared" si="1"/>
        <v>0</v>
      </c>
      <c r="L15" s="174">
        <f t="shared" si="2"/>
        <v>0</v>
      </c>
      <c r="M15" s="52">
        <f t="shared" si="0"/>
        <v>60</v>
      </c>
    </row>
    <row r="16" spans="1:13">
      <c r="A16" s="40"/>
      <c r="B16" s="40"/>
      <c r="C16" s="39"/>
      <c r="D16" s="182"/>
      <c r="E16" s="38"/>
      <c r="F16" s="38"/>
      <c r="G16" s="38"/>
      <c r="H16" s="183"/>
      <c r="I16" s="52">
        <v>60</v>
      </c>
      <c r="J16" s="187" t="s">
        <v>35</v>
      </c>
      <c r="K16" s="174">
        <f t="shared" si="1"/>
        <v>0</v>
      </c>
      <c r="L16" s="174">
        <f t="shared" si="2"/>
        <v>0</v>
      </c>
      <c r="M16" s="52">
        <f t="shared" si="0"/>
        <v>60</v>
      </c>
    </row>
    <row r="17" spans="1:13">
      <c r="A17" s="40"/>
      <c r="B17" s="40"/>
      <c r="C17" s="39"/>
      <c r="D17" s="182"/>
      <c r="E17" s="38"/>
      <c r="F17" s="38"/>
      <c r="G17" s="38"/>
      <c r="H17" s="183"/>
      <c r="I17" s="52">
        <v>60</v>
      </c>
      <c r="J17" s="187" t="s">
        <v>35</v>
      </c>
      <c r="K17" s="174">
        <f t="shared" si="1"/>
        <v>0</v>
      </c>
      <c r="L17" s="174">
        <f t="shared" si="2"/>
        <v>0</v>
      </c>
      <c r="M17" s="52">
        <f t="shared" si="0"/>
        <v>60</v>
      </c>
    </row>
    <row r="18" spans="1:13">
      <c r="A18" s="40"/>
      <c r="B18" s="40"/>
      <c r="C18" s="39"/>
      <c r="D18" s="182"/>
      <c r="E18" s="38"/>
      <c r="F18" s="38"/>
      <c r="G18" s="38"/>
      <c r="H18" s="183"/>
      <c r="I18" s="52">
        <v>60</v>
      </c>
      <c r="J18" s="187" t="s">
        <v>35</v>
      </c>
      <c r="K18" s="174">
        <f t="shared" si="1"/>
        <v>0</v>
      </c>
      <c r="L18" s="174">
        <f t="shared" si="2"/>
        <v>0</v>
      </c>
      <c r="M18" s="52">
        <f t="shared" si="0"/>
        <v>60</v>
      </c>
    </row>
    <row r="19" spans="1:13">
      <c r="A19" s="40"/>
      <c r="B19" s="40"/>
      <c r="C19" s="39"/>
      <c r="D19" s="182"/>
      <c r="E19" s="38"/>
      <c r="F19" s="38"/>
      <c r="G19" s="38"/>
      <c r="H19" s="183"/>
      <c r="I19" s="52">
        <v>60</v>
      </c>
      <c r="J19" s="187" t="s">
        <v>35</v>
      </c>
      <c r="K19" s="174">
        <f t="shared" si="1"/>
        <v>0</v>
      </c>
      <c r="L19" s="174">
        <f t="shared" si="2"/>
        <v>0</v>
      </c>
      <c r="M19" s="52">
        <f t="shared" si="0"/>
        <v>60</v>
      </c>
    </row>
    <row r="20" spans="1:13">
      <c r="A20" s="40"/>
      <c r="B20" s="40"/>
      <c r="C20" s="39"/>
      <c r="D20" s="182"/>
      <c r="E20" s="38"/>
      <c r="F20" s="38"/>
      <c r="G20" s="38"/>
      <c r="H20" s="183"/>
      <c r="I20" s="52">
        <v>60</v>
      </c>
      <c r="J20" s="187" t="s">
        <v>35</v>
      </c>
      <c r="K20" s="174">
        <f t="shared" si="1"/>
        <v>0</v>
      </c>
      <c r="L20" s="174">
        <f t="shared" si="2"/>
        <v>0</v>
      </c>
      <c r="M20" s="52">
        <f t="shared" si="0"/>
        <v>60</v>
      </c>
    </row>
    <row r="21" spans="1:13">
      <c r="A21" s="40"/>
      <c r="B21" s="40"/>
      <c r="C21" s="39"/>
      <c r="D21" s="182"/>
      <c r="E21" s="38"/>
      <c r="F21" s="38"/>
      <c r="G21" s="38"/>
      <c r="H21" s="183"/>
      <c r="I21" s="52">
        <v>60</v>
      </c>
      <c r="J21" s="187" t="s">
        <v>35</v>
      </c>
      <c r="K21" s="174">
        <f t="shared" si="1"/>
        <v>0</v>
      </c>
      <c r="L21" s="174">
        <f t="shared" si="2"/>
        <v>0</v>
      </c>
      <c r="M21" s="52">
        <f t="shared" si="0"/>
        <v>60</v>
      </c>
    </row>
    <row r="22" spans="1:13">
      <c r="A22" s="40"/>
      <c r="B22" s="40"/>
      <c r="C22" s="39"/>
      <c r="D22" s="182"/>
      <c r="E22" s="38"/>
      <c r="F22" s="38"/>
      <c r="G22" s="38"/>
      <c r="H22" s="183"/>
      <c r="I22" s="52">
        <v>60</v>
      </c>
      <c r="J22" s="187" t="s">
        <v>35</v>
      </c>
      <c r="K22" s="174">
        <f t="shared" si="1"/>
        <v>0</v>
      </c>
      <c r="L22" s="174">
        <f t="shared" si="2"/>
        <v>0</v>
      </c>
      <c r="M22" s="52">
        <f t="shared" si="0"/>
        <v>60</v>
      </c>
    </row>
    <row r="23" spans="1:13">
      <c r="A23" s="40"/>
      <c r="B23" s="40"/>
      <c r="C23" s="39"/>
      <c r="D23" s="182"/>
      <c r="E23" s="38"/>
      <c r="F23" s="38"/>
      <c r="G23" s="38"/>
      <c r="H23" s="183"/>
      <c r="I23" s="52">
        <v>60</v>
      </c>
      <c r="J23" s="187" t="s">
        <v>35</v>
      </c>
      <c r="K23" s="174">
        <f t="shared" si="1"/>
        <v>0</v>
      </c>
      <c r="L23" s="174">
        <f t="shared" si="2"/>
        <v>0</v>
      </c>
      <c r="M23" s="52">
        <f t="shared" si="0"/>
        <v>60</v>
      </c>
    </row>
    <row r="24" spans="1:13">
      <c r="A24" s="40"/>
      <c r="B24" s="40"/>
      <c r="C24" s="39"/>
      <c r="D24" s="182"/>
      <c r="E24" s="38"/>
      <c r="F24" s="38"/>
      <c r="G24" s="38"/>
      <c r="H24" s="183"/>
      <c r="I24" s="52">
        <v>60</v>
      </c>
      <c r="J24" s="187" t="s">
        <v>35</v>
      </c>
      <c r="K24" s="174">
        <f t="shared" si="1"/>
        <v>0</v>
      </c>
      <c r="L24" s="174">
        <f t="shared" si="2"/>
        <v>0</v>
      </c>
      <c r="M24" s="52">
        <f t="shared" si="0"/>
        <v>60</v>
      </c>
    </row>
    <row r="25" spans="1:13">
      <c r="A25" s="40"/>
      <c r="B25" s="40"/>
      <c r="C25" s="39"/>
      <c r="D25" s="182"/>
      <c r="E25" s="38"/>
      <c r="F25" s="38"/>
      <c r="G25" s="38"/>
      <c r="H25" s="183"/>
      <c r="I25" s="52">
        <v>60</v>
      </c>
      <c r="J25" s="187" t="s">
        <v>35</v>
      </c>
      <c r="K25" s="174">
        <f t="shared" si="1"/>
        <v>0</v>
      </c>
      <c r="L25" s="174">
        <f t="shared" si="2"/>
        <v>0</v>
      </c>
      <c r="M25" s="52">
        <f t="shared" si="0"/>
        <v>60</v>
      </c>
    </row>
    <row r="26" spans="1:13">
      <c r="A26" s="40"/>
      <c r="B26" s="40"/>
      <c r="C26" s="39"/>
      <c r="D26" s="182"/>
      <c r="E26" s="38"/>
      <c r="F26" s="38"/>
      <c r="G26" s="38"/>
      <c r="H26" s="183"/>
      <c r="I26" s="52">
        <v>60</v>
      </c>
      <c r="J26" s="187" t="s">
        <v>35</v>
      </c>
      <c r="K26" s="174">
        <f t="shared" si="1"/>
        <v>0</v>
      </c>
      <c r="L26" s="174">
        <f t="shared" si="2"/>
        <v>0</v>
      </c>
      <c r="M26" s="52">
        <f t="shared" si="0"/>
        <v>60</v>
      </c>
    </row>
    <row r="27" spans="1:13">
      <c r="A27" s="40"/>
      <c r="B27" s="40"/>
      <c r="C27" s="39"/>
      <c r="D27" s="182"/>
      <c r="E27" s="38"/>
      <c r="F27" s="38"/>
      <c r="G27" s="38"/>
      <c r="H27" s="183"/>
      <c r="I27" s="52">
        <v>60</v>
      </c>
      <c r="J27" s="187" t="s">
        <v>35</v>
      </c>
      <c r="K27" s="174">
        <f t="shared" si="1"/>
        <v>0</v>
      </c>
      <c r="L27" s="174">
        <f t="shared" si="2"/>
        <v>0</v>
      </c>
      <c r="M27" s="52">
        <f t="shared" si="0"/>
        <v>60</v>
      </c>
    </row>
    <row r="28" spans="1:13">
      <c r="A28" s="40"/>
      <c r="B28" s="40"/>
      <c r="C28" s="39"/>
      <c r="D28" s="182"/>
      <c r="E28" s="38"/>
      <c r="F28" s="38"/>
      <c r="G28" s="38"/>
      <c r="H28" s="183"/>
      <c r="I28" s="52">
        <v>60</v>
      </c>
      <c r="J28" s="187" t="s">
        <v>35</v>
      </c>
      <c r="K28" s="174">
        <f t="shared" si="1"/>
        <v>0</v>
      </c>
      <c r="L28" s="174">
        <f t="shared" si="2"/>
        <v>0</v>
      </c>
      <c r="M28" s="52">
        <f t="shared" si="0"/>
        <v>60</v>
      </c>
    </row>
    <row r="29" spans="1:13">
      <c r="A29" s="40"/>
      <c r="B29" s="40"/>
      <c r="C29" s="39"/>
      <c r="D29" s="182"/>
      <c r="E29" s="38"/>
      <c r="F29" s="38"/>
      <c r="G29" s="38"/>
      <c r="H29" s="183"/>
      <c r="I29" s="52">
        <v>60</v>
      </c>
      <c r="J29" s="187" t="s">
        <v>35</v>
      </c>
      <c r="K29" s="174">
        <f t="shared" si="1"/>
        <v>0</v>
      </c>
      <c r="L29" s="174">
        <f t="shared" si="2"/>
        <v>0</v>
      </c>
      <c r="M29" s="52">
        <f t="shared" si="0"/>
        <v>60</v>
      </c>
    </row>
    <row r="30" spans="1:13">
      <c r="A30" s="40"/>
      <c r="B30" s="40"/>
      <c r="C30" s="39"/>
      <c r="D30" s="182"/>
      <c r="E30" s="38"/>
      <c r="F30" s="38"/>
      <c r="G30" s="38"/>
      <c r="H30" s="183"/>
      <c r="I30" s="52">
        <v>60</v>
      </c>
      <c r="J30" s="187" t="s">
        <v>35</v>
      </c>
      <c r="K30" s="174">
        <f t="shared" si="1"/>
        <v>0</v>
      </c>
      <c r="L30" s="174">
        <f t="shared" si="2"/>
        <v>0</v>
      </c>
      <c r="M30" s="52">
        <f t="shared" si="0"/>
        <v>60</v>
      </c>
    </row>
    <row r="31" spans="1:13">
      <c r="A31" s="40"/>
      <c r="B31" s="40"/>
      <c r="C31" s="39"/>
      <c r="D31" s="182"/>
      <c r="E31" s="38"/>
      <c r="F31" s="38"/>
      <c r="G31" s="38"/>
      <c r="H31" s="183"/>
      <c r="I31" s="52">
        <v>60</v>
      </c>
      <c r="J31" s="187" t="s">
        <v>35</v>
      </c>
      <c r="K31" s="174">
        <f t="shared" si="1"/>
        <v>0</v>
      </c>
      <c r="L31" s="174">
        <f t="shared" si="2"/>
        <v>0</v>
      </c>
      <c r="M31" s="52">
        <f>I31-(ROUNDDOWN(J31,0)*4)-L31</f>
        <v>60</v>
      </c>
    </row>
    <row r="32" spans="1:13">
      <c r="A32" s="40"/>
      <c r="B32" s="40"/>
      <c r="C32" s="39"/>
      <c r="D32" s="182"/>
      <c r="E32" s="38"/>
      <c r="F32" s="38"/>
      <c r="G32" s="38"/>
      <c r="H32" s="183"/>
      <c r="I32" s="52">
        <v>60</v>
      </c>
      <c r="J32" s="187" t="s">
        <v>35</v>
      </c>
      <c r="K32" s="174">
        <f t="shared" si="1"/>
        <v>0</v>
      </c>
      <c r="L32" s="174">
        <f t="shared" si="2"/>
        <v>0</v>
      </c>
      <c r="M32" s="52">
        <f t="shared" si="0"/>
        <v>60</v>
      </c>
    </row>
    <row r="33" spans="1:13">
      <c r="A33" s="40"/>
      <c r="B33" s="40"/>
      <c r="C33" s="39"/>
      <c r="D33" s="182"/>
      <c r="E33" s="38"/>
      <c r="F33" s="38"/>
      <c r="G33" s="38"/>
      <c r="H33" s="183"/>
      <c r="I33" s="52">
        <v>60</v>
      </c>
      <c r="J33" s="187" t="s">
        <v>35</v>
      </c>
      <c r="K33" s="174">
        <f t="shared" si="1"/>
        <v>0</v>
      </c>
      <c r="L33" s="174">
        <f t="shared" si="2"/>
        <v>0</v>
      </c>
      <c r="M33" s="52">
        <f t="shared" si="0"/>
        <v>60</v>
      </c>
    </row>
    <row r="34" spans="1:13">
      <c r="A34" s="45"/>
      <c r="B34" s="45"/>
      <c r="C34" s="47"/>
      <c r="D34" s="184"/>
      <c r="E34" s="42"/>
      <c r="F34" s="42"/>
      <c r="G34" s="42"/>
      <c r="H34" s="185"/>
      <c r="I34" s="48">
        <v>60</v>
      </c>
      <c r="J34" s="188" t="s">
        <v>35</v>
      </c>
      <c r="K34" s="179">
        <f t="shared" si="1"/>
        <v>0</v>
      </c>
      <c r="L34" s="179">
        <f t="shared" si="2"/>
        <v>0</v>
      </c>
      <c r="M34" s="48">
        <f t="shared" si="0"/>
        <v>60</v>
      </c>
    </row>
  </sheetData>
  <mergeCells count="2">
    <mergeCell ref="A3:H3"/>
    <mergeCell ref="K4:L4"/>
  </mergeCells>
  <phoneticPr fontId="24" type="noConversion"/>
  <conditionalFormatting sqref="J5:L34">
    <cfRule type="cellIs" dxfId="12" priority="1" stopIfTrue="1" operator="equal">
      <formula>0</formula>
    </cfRule>
  </conditionalFormatting>
  <conditionalFormatting sqref="M35:M65536 M3">
    <cfRule type="cellIs" dxfId="11" priority="2" stopIfTrue="1" operator="equal">
      <formula>120</formula>
    </cfRule>
  </conditionalFormatting>
  <printOptions horizontalCentered="1"/>
  <pageMargins left="0.19685039370078741" right="0.19685039370078741" top="0.98425196850393704" bottom="0.98425196850393704" header="0.51181102362204722" footer="0.51181102362204722"/>
  <pageSetup paperSize="9" orientation="landscape" horizontalDpi="300" verticalDpi="300" r:id="rId1"/>
  <headerFooter alignWithMargins="0">
    <oddFooter>&amp;L&amp;8Vorlage: Sören Marquardt HSVRM, Dateiversion 2014
Druck: &amp;D, &amp;T Uhr.&amp;C&amp;8Datei: &amp;F
Blatt: &amp;A&amp;R&amp;8Seite:
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4"/>
  <sheetViews>
    <sheetView workbookViewId="0">
      <pane ySplit="4" topLeftCell="A5" activePane="bottomLeft" state="frozen"/>
      <selection sqref="A1:H1"/>
      <selection pane="bottomLeft" activeCell="A5" sqref="A5"/>
    </sheetView>
  </sheetViews>
  <sheetFormatPr baseColWidth="10" defaultRowHeight="11.25"/>
  <cols>
    <col min="1" max="1" width="5" style="49" bestFit="1" customWidth="1"/>
    <col min="2" max="2" width="5.42578125" style="49" bestFit="1" customWidth="1"/>
    <col min="3" max="3" width="5.140625" style="50" bestFit="1" customWidth="1"/>
    <col min="4" max="5" width="10.7109375" style="51" customWidth="1"/>
    <col min="6" max="6" width="25.7109375" style="51" customWidth="1"/>
    <col min="7" max="7" width="7.7109375" style="51" bestFit="1" customWidth="1"/>
    <col min="8" max="8" width="15.7109375" style="51" customWidth="1"/>
    <col min="9" max="10" width="9.5703125" style="177" customWidth="1"/>
    <col min="11" max="11" width="7" style="49" hidden="1" customWidth="1"/>
    <col min="12" max="12" width="11.5703125" style="177" bestFit="1" customWidth="1"/>
    <col min="13" max="13" width="7" style="49" hidden="1" customWidth="1"/>
    <col min="14" max="16384" width="11.42578125" style="3"/>
  </cols>
  <sheetData>
    <row r="1" spans="1:13" ht="12">
      <c r="A1" s="217" t="str">
        <f>Stammdaten!A20</f>
        <v>Kreismeisterschaft im Turnierhundsport  (HSV Betziesdorf / HSVRM / Kreisgruppe 2) am: 07.05.2017</v>
      </c>
    </row>
    <row r="2" spans="1:13" ht="12">
      <c r="A2" s="399" t="str">
        <f>Stammdaten!A21</f>
        <v xml:space="preserve">PL: Lothar Biesenroth LR THS: Petra Gerstner (HSVRM)   </v>
      </c>
      <c r="K2" s="421"/>
    </row>
    <row r="3" spans="1:13">
      <c r="A3" s="574" t="str">
        <f>"GELÄNDELAUF 1000 Meter (Anzahl: "&amp;COUNT(A5:A34)&amp;")"</f>
        <v>GELÄNDELAUF 1000 Meter (Anzahl: 1)</v>
      </c>
      <c r="B3" s="575"/>
      <c r="C3" s="575"/>
      <c r="D3" s="575"/>
      <c r="E3" s="575"/>
      <c r="F3" s="575"/>
      <c r="G3" s="575"/>
      <c r="H3" s="575"/>
      <c r="I3" s="579" t="s">
        <v>80</v>
      </c>
      <c r="J3" s="580"/>
      <c r="K3" s="420"/>
      <c r="L3" s="476" t="s">
        <v>31</v>
      </c>
      <c r="M3" s="422"/>
    </row>
    <row r="4" spans="1:13">
      <c r="A4" s="1" t="s">
        <v>11</v>
      </c>
      <c r="B4" s="2" t="s">
        <v>13</v>
      </c>
      <c r="C4" s="2" t="s">
        <v>30</v>
      </c>
      <c r="D4" s="36" t="s">
        <v>2</v>
      </c>
      <c r="E4" s="36" t="s">
        <v>1</v>
      </c>
      <c r="F4" s="36" t="s">
        <v>3</v>
      </c>
      <c r="G4" s="36" t="s">
        <v>94</v>
      </c>
      <c r="H4" s="36" t="s">
        <v>0</v>
      </c>
      <c r="I4" s="178" t="s">
        <v>81</v>
      </c>
      <c r="J4" s="178" t="s">
        <v>82</v>
      </c>
      <c r="K4" s="419" t="s">
        <v>37</v>
      </c>
      <c r="L4" s="178" t="s">
        <v>10</v>
      </c>
      <c r="M4" s="2" t="s">
        <v>36</v>
      </c>
    </row>
    <row r="5" spans="1:13">
      <c r="A5" s="37">
        <v>1</v>
      </c>
      <c r="B5" s="44" t="s">
        <v>95</v>
      </c>
      <c r="C5" s="46">
        <v>1</v>
      </c>
      <c r="D5" s="180" t="s">
        <v>96</v>
      </c>
      <c r="E5" s="41" t="s">
        <v>97</v>
      </c>
      <c r="F5" s="41" t="s">
        <v>98</v>
      </c>
      <c r="G5" s="41" t="s">
        <v>47</v>
      </c>
      <c r="H5" s="181" t="s">
        <v>46</v>
      </c>
      <c r="I5" s="395">
        <v>0</v>
      </c>
      <c r="J5" s="395">
        <v>0</v>
      </c>
      <c r="K5" s="392">
        <v>60</v>
      </c>
      <c r="L5" s="395">
        <f t="shared" ref="L5:L33" si="0">J5-I5</f>
        <v>0</v>
      </c>
      <c r="M5" s="44">
        <f>K5-((MINUTE(L5))*4)-(ROUNDUP(((SECOND(L5))/15),0))</f>
        <v>60</v>
      </c>
    </row>
    <row r="6" spans="1:13">
      <c r="A6" s="40"/>
      <c r="B6" s="40"/>
      <c r="C6" s="39"/>
      <c r="D6" s="182"/>
      <c r="E6" s="38"/>
      <c r="F6" s="38"/>
      <c r="G6" s="38"/>
      <c r="H6" s="183"/>
      <c r="I6" s="396">
        <v>0</v>
      </c>
      <c r="J6" s="396">
        <v>0</v>
      </c>
      <c r="K6" s="393">
        <v>60</v>
      </c>
      <c r="L6" s="396">
        <f t="shared" si="0"/>
        <v>0</v>
      </c>
      <c r="M6" s="52">
        <f t="shared" ref="M6:M34" si="1">K6-((MINUTE(L6))*4)-(ROUNDUP(((SECOND(L6))/15),0))</f>
        <v>60</v>
      </c>
    </row>
    <row r="7" spans="1:13">
      <c r="A7" s="40"/>
      <c r="B7" s="40"/>
      <c r="C7" s="39"/>
      <c r="D7" s="182"/>
      <c r="E7" s="38"/>
      <c r="F7" s="38"/>
      <c r="G7" s="38"/>
      <c r="H7" s="183"/>
      <c r="I7" s="396">
        <v>0</v>
      </c>
      <c r="J7" s="396">
        <v>0</v>
      </c>
      <c r="K7" s="393">
        <v>60</v>
      </c>
      <c r="L7" s="396">
        <f t="shared" si="0"/>
        <v>0</v>
      </c>
      <c r="M7" s="52">
        <f t="shared" si="1"/>
        <v>60</v>
      </c>
    </row>
    <row r="8" spans="1:13">
      <c r="A8" s="40"/>
      <c r="B8" s="40"/>
      <c r="C8" s="39"/>
      <c r="D8" s="182"/>
      <c r="E8" s="38"/>
      <c r="F8" s="38"/>
      <c r="G8" s="38"/>
      <c r="H8" s="183"/>
      <c r="I8" s="396">
        <v>0</v>
      </c>
      <c r="J8" s="396">
        <v>0</v>
      </c>
      <c r="K8" s="393">
        <v>60</v>
      </c>
      <c r="L8" s="396">
        <f t="shared" si="0"/>
        <v>0</v>
      </c>
      <c r="M8" s="52">
        <f t="shared" si="1"/>
        <v>60</v>
      </c>
    </row>
    <row r="9" spans="1:13">
      <c r="A9" s="40"/>
      <c r="B9" s="40"/>
      <c r="C9" s="39"/>
      <c r="D9" s="182"/>
      <c r="E9" s="38"/>
      <c r="F9" s="38"/>
      <c r="G9" s="38"/>
      <c r="H9" s="183"/>
      <c r="I9" s="396">
        <v>0</v>
      </c>
      <c r="J9" s="396">
        <v>0</v>
      </c>
      <c r="K9" s="393">
        <v>60</v>
      </c>
      <c r="L9" s="396">
        <f t="shared" si="0"/>
        <v>0</v>
      </c>
      <c r="M9" s="52">
        <f t="shared" si="1"/>
        <v>60</v>
      </c>
    </row>
    <row r="10" spans="1:13">
      <c r="A10" s="40"/>
      <c r="B10" s="40"/>
      <c r="C10" s="39"/>
      <c r="D10" s="182"/>
      <c r="E10" s="38"/>
      <c r="F10" s="38"/>
      <c r="G10" s="38"/>
      <c r="H10" s="183"/>
      <c r="I10" s="396">
        <v>0</v>
      </c>
      <c r="J10" s="396">
        <v>0</v>
      </c>
      <c r="K10" s="393">
        <v>60</v>
      </c>
      <c r="L10" s="396">
        <f t="shared" si="0"/>
        <v>0</v>
      </c>
      <c r="M10" s="52">
        <f t="shared" si="1"/>
        <v>60</v>
      </c>
    </row>
    <row r="11" spans="1:13">
      <c r="A11" s="40"/>
      <c r="B11" s="40"/>
      <c r="C11" s="39"/>
      <c r="D11" s="182"/>
      <c r="E11" s="38"/>
      <c r="F11" s="38"/>
      <c r="G11" s="38"/>
      <c r="H11" s="183"/>
      <c r="I11" s="396">
        <v>0</v>
      </c>
      <c r="J11" s="396">
        <v>0</v>
      </c>
      <c r="K11" s="393">
        <v>60</v>
      </c>
      <c r="L11" s="396">
        <f t="shared" si="0"/>
        <v>0</v>
      </c>
      <c r="M11" s="52">
        <f t="shared" si="1"/>
        <v>60</v>
      </c>
    </row>
    <row r="12" spans="1:13">
      <c r="A12" s="40"/>
      <c r="B12" s="40"/>
      <c r="C12" s="39"/>
      <c r="D12" s="182"/>
      <c r="E12" s="38"/>
      <c r="F12" s="38"/>
      <c r="G12" s="38"/>
      <c r="H12" s="183"/>
      <c r="I12" s="396">
        <v>0</v>
      </c>
      <c r="J12" s="396">
        <v>0</v>
      </c>
      <c r="K12" s="393">
        <v>60</v>
      </c>
      <c r="L12" s="396">
        <f t="shared" si="0"/>
        <v>0</v>
      </c>
      <c r="M12" s="52">
        <f t="shared" si="1"/>
        <v>60</v>
      </c>
    </row>
    <row r="13" spans="1:13">
      <c r="A13" s="40"/>
      <c r="B13" s="40"/>
      <c r="C13" s="39"/>
      <c r="D13" s="182"/>
      <c r="E13" s="38"/>
      <c r="F13" s="38"/>
      <c r="G13" s="38"/>
      <c r="H13" s="183"/>
      <c r="I13" s="396">
        <v>0</v>
      </c>
      <c r="J13" s="396">
        <v>0</v>
      </c>
      <c r="K13" s="393">
        <v>60</v>
      </c>
      <c r="L13" s="396">
        <f t="shared" si="0"/>
        <v>0</v>
      </c>
      <c r="M13" s="52">
        <f t="shared" si="1"/>
        <v>60</v>
      </c>
    </row>
    <row r="14" spans="1:13">
      <c r="A14" s="40"/>
      <c r="B14" s="40"/>
      <c r="C14" s="39"/>
      <c r="D14" s="182"/>
      <c r="E14" s="38"/>
      <c r="F14" s="38"/>
      <c r="G14" s="38"/>
      <c r="H14" s="183"/>
      <c r="I14" s="396">
        <v>0</v>
      </c>
      <c r="J14" s="396">
        <v>0</v>
      </c>
      <c r="K14" s="393">
        <v>60</v>
      </c>
      <c r="L14" s="396">
        <f t="shared" si="0"/>
        <v>0</v>
      </c>
      <c r="M14" s="52">
        <f t="shared" si="1"/>
        <v>60</v>
      </c>
    </row>
    <row r="15" spans="1:13">
      <c r="A15" s="40"/>
      <c r="B15" s="40"/>
      <c r="C15" s="39"/>
      <c r="D15" s="182"/>
      <c r="E15" s="38"/>
      <c r="F15" s="38"/>
      <c r="G15" s="38"/>
      <c r="H15" s="183"/>
      <c r="I15" s="396">
        <v>0</v>
      </c>
      <c r="J15" s="396">
        <v>0</v>
      </c>
      <c r="K15" s="393">
        <v>60</v>
      </c>
      <c r="L15" s="396">
        <f t="shared" si="0"/>
        <v>0</v>
      </c>
      <c r="M15" s="52">
        <f t="shared" si="1"/>
        <v>60</v>
      </c>
    </row>
    <row r="16" spans="1:13">
      <c r="A16" s="40"/>
      <c r="B16" s="40"/>
      <c r="C16" s="39"/>
      <c r="D16" s="182"/>
      <c r="E16" s="38"/>
      <c r="F16" s="38"/>
      <c r="G16" s="38"/>
      <c r="H16" s="183"/>
      <c r="I16" s="396">
        <v>0</v>
      </c>
      <c r="J16" s="396">
        <v>0</v>
      </c>
      <c r="K16" s="393">
        <v>60</v>
      </c>
      <c r="L16" s="396">
        <f t="shared" si="0"/>
        <v>0</v>
      </c>
      <c r="M16" s="52">
        <f t="shared" si="1"/>
        <v>60</v>
      </c>
    </row>
    <row r="17" spans="1:13">
      <c r="A17" s="40"/>
      <c r="B17" s="40"/>
      <c r="C17" s="39"/>
      <c r="D17" s="182"/>
      <c r="E17" s="38"/>
      <c r="F17" s="38"/>
      <c r="G17" s="38"/>
      <c r="H17" s="183"/>
      <c r="I17" s="396">
        <v>0</v>
      </c>
      <c r="J17" s="396">
        <v>0</v>
      </c>
      <c r="K17" s="393">
        <v>60</v>
      </c>
      <c r="L17" s="396">
        <f t="shared" si="0"/>
        <v>0</v>
      </c>
      <c r="M17" s="52">
        <f t="shared" si="1"/>
        <v>60</v>
      </c>
    </row>
    <row r="18" spans="1:13">
      <c r="A18" s="40"/>
      <c r="B18" s="40"/>
      <c r="C18" s="39"/>
      <c r="D18" s="182"/>
      <c r="E18" s="38"/>
      <c r="F18" s="38"/>
      <c r="G18" s="38"/>
      <c r="H18" s="183"/>
      <c r="I18" s="396">
        <v>0</v>
      </c>
      <c r="J18" s="396">
        <v>0</v>
      </c>
      <c r="K18" s="393">
        <v>60</v>
      </c>
      <c r="L18" s="396">
        <f t="shared" si="0"/>
        <v>0</v>
      </c>
      <c r="M18" s="52">
        <f t="shared" si="1"/>
        <v>60</v>
      </c>
    </row>
    <row r="19" spans="1:13">
      <c r="A19" s="40"/>
      <c r="B19" s="40"/>
      <c r="C19" s="39"/>
      <c r="D19" s="182"/>
      <c r="E19" s="38"/>
      <c r="F19" s="38"/>
      <c r="G19" s="38"/>
      <c r="H19" s="183"/>
      <c r="I19" s="396">
        <v>0</v>
      </c>
      <c r="J19" s="396">
        <v>0</v>
      </c>
      <c r="K19" s="393">
        <v>60</v>
      </c>
      <c r="L19" s="396">
        <f t="shared" si="0"/>
        <v>0</v>
      </c>
      <c r="M19" s="52">
        <f t="shared" si="1"/>
        <v>60</v>
      </c>
    </row>
    <row r="20" spans="1:13">
      <c r="A20" s="40"/>
      <c r="B20" s="40"/>
      <c r="C20" s="39"/>
      <c r="D20" s="182"/>
      <c r="E20" s="38"/>
      <c r="F20" s="38"/>
      <c r="G20" s="38"/>
      <c r="H20" s="183"/>
      <c r="I20" s="396">
        <v>0</v>
      </c>
      <c r="J20" s="396">
        <v>0</v>
      </c>
      <c r="K20" s="393">
        <v>60</v>
      </c>
      <c r="L20" s="396">
        <f t="shared" si="0"/>
        <v>0</v>
      </c>
      <c r="M20" s="52">
        <f t="shared" si="1"/>
        <v>60</v>
      </c>
    </row>
    <row r="21" spans="1:13">
      <c r="A21" s="40"/>
      <c r="B21" s="40"/>
      <c r="C21" s="39"/>
      <c r="D21" s="182"/>
      <c r="E21" s="38"/>
      <c r="F21" s="38"/>
      <c r="G21" s="38"/>
      <c r="H21" s="183"/>
      <c r="I21" s="396">
        <v>0</v>
      </c>
      <c r="J21" s="396">
        <v>0</v>
      </c>
      <c r="K21" s="393">
        <v>60</v>
      </c>
      <c r="L21" s="396">
        <f t="shared" si="0"/>
        <v>0</v>
      </c>
      <c r="M21" s="52">
        <f t="shared" si="1"/>
        <v>60</v>
      </c>
    </row>
    <row r="22" spans="1:13">
      <c r="A22" s="40"/>
      <c r="B22" s="40"/>
      <c r="C22" s="39"/>
      <c r="D22" s="182"/>
      <c r="E22" s="38"/>
      <c r="F22" s="38"/>
      <c r="G22" s="38"/>
      <c r="H22" s="183"/>
      <c r="I22" s="396">
        <v>0</v>
      </c>
      <c r="J22" s="396">
        <v>0</v>
      </c>
      <c r="K22" s="393">
        <v>60</v>
      </c>
      <c r="L22" s="396">
        <f t="shared" si="0"/>
        <v>0</v>
      </c>
      <c r="M22" s="52">
        <f t="shared" si="1"/>
        <v>60</v>
      </c>
    </row>
    <row r="23" spans="1:13">
      <c r="A23" s="40"/>
      <c r="B23" s="40"/>
      <c r="C23" s="39"/>
      <c r="D23" s="182"/>
      <c r="E23" s="38"/>
      <c r="F23" s="38"/>
      <c r="G23" s="38"/>
      <c r="H23" s="183"/>
      <c r="I23" s="396">
        <v>0</v>
      </c>
      <c r="J23" s="396">
        <v>0</v>
      </c>
      <c r="K23" s="393">
        <v>60</v>
      </c>
      <c r="L23" s="396">
        <f t="shared" si="0"/>
        <v>0</v>
      </c>
      <c r="M23" s="52">
        <f t="shared" si="1"/>
        <v>60</v>
      </c>
    </row>
    <row r="24" spans="1:13">
      <c r="A24" s="40"/>
      <c r="B24" s="40"/>
      <c r="C24" s="39"/>
      <c r="D24" s="182"/>
      <c r="E24" s="38"/>
      <c r="F24" s="38"/>
      <c r="G24" s="38"/>
      <c r="H24" s="183"/>
      <c r="I24" s="396">
        <v>0</v>
      </c>
      <c r="J24" s="396">
        <v>0</v>
      </c>
      <c r="K24" s="393">
        <v>60</v>
      </c>
      <c r="L24" s="396">
        <f t="shared" si="0"/>
        <v>0</v>
      </c>
      <c r="M24" s="52">
        <f t="shared" si="1"/>
        <v>60</v>
      </c>
    </row>
    <row r="25" spans="1:13">
      <c r="A25" s="40"/>
      <c r="B25" s="40"/>
      <c r="C25" s="39"/>
      <c r="D25" s="182"/>
      <c r="E25" s="38"/>
      <c r="F25" s="38"/>
      <c r="G25" s="38"/>
      <c r="H25" s="183"/>
      <c r="I25" s="396">
        <v>0</v>
      </c>
      <c r="J25" s="396">
        <v>0</v>
      </c>
      <c r="K25" s="393">
        <v>60</v>
      </c>
      <c r="L25" s="396">
        <f t="shared" si="0"/>
        <v>0</v>
      </c>
      <c r="M25" s="52">
        <f t="shared" si="1"/>
        <v>60</v>
      </c>
    </row>
    <row r="26" spans="1:13">
      <c r="A26" s="40"/>
      <c r="B26" s="40"/>
      <c r="C26" s="39"/>
      <c r="D26" s="182"/>
      <c r="E26" s="38"/>
      <c r="F26" s="38"/>
      <c r="G26" s="38"/>
      <c r="H26" s="183"/>
      <c r="I26" s="396">
        <v>0</v>
      </c>
      <c r="J26" s="396">
        <v>0</v>
      </c>
      <c r="K26" s="393">
        <v>60</v>
      </c>
      <c r="L26" s="396">
        <f t="shared" si="0"/>
        <v>0</v>
      </c>
      <c r="M26" s="52">
        <f t="shared" si="1"/>
        <v>60</v>
      </c>
    </row>
    <row r="27" spans="1:13">
      <c r="A27" s="40"/>
      <c r="B27" s="40"/>
      <c r="C27" s="39"/>
      <c r="D27" s="182"/>
      <c r="E27" s="38"/>
      <c r="F27" s="38"/>
      <c r="G27" s="38"/>
      <c r="H27" s="183"/>
      <c r="I27" s="396">
        <v>0</v>
      </c>
      <c r="J27" s="396">
        <v>0</v>
      </c>
      <c r="K27" s="393">
        <v>60</v>
      </c>
      <c r="L27" s="396">
        <f t="shared" si="0"/>
        <v>0</v>
      </c>
      <c r="M27" s="52">
        <f t="shared" si="1"/>
        <v>60</v>
      </c>
    </row>
    <row r="28" spans="1:13">
      <c r="A28" s="40"/>
      <c r="B28" s="40"/>
      <c r="C28" s="39"/>
      <c r="D28" s="182"/>
      <c r="E28" s="38"/>
      <c r="F28" s="38"/>
      <c r="G28" s="38"/>
      <c r="H28" s="183"/>
      <c r="I28" s="396">
        <v>0</v>
      </c>
      <c r="J28" s="396">
        <v>0</v>
      </c>
      <c r="K28" s="393">
        <v>60</v>
      </c>
      <c r="L28" s="396">
        <f t="shared" si="0"/>
        <v>0</v>
      </c>
      <c r="M28" s="52">
        <f t="shared" si="1"/>
        <v>60</v>
      </c>
    </row>
    <row r="29" spans="1:13">
      <c r="A29" s="40"/>
      <c r="B29" s="40"/>
      <c r="C29" s="39"/>
      <c r="D29" s="182"/>
      <c r="E29" s="38"/>
      <c r="F29" s="38"/>
      <c r="G29" s="38"/>
      <c r="H29" s="183"/>
      <c r="I29" s="396">
        <v>0</v>
      </c>
      <c r="J29" s="396">
        <v>0</v>
      </c>
      <c r="K29" s="393">
        <v>60</v>
      </c>
      <c r="L29" s="396">
        <f t="shared" si="0"/>
        <v>0</v>
      </c>
      <c r="M29" s="52">
        <f t="shared" si="1"/>
        <v>60</v>
      </c>
    </row>
    <row r="30" spans="1:13">
      <c r="A30" s="40"/>
      <c r="B30" s="40"/>
      <c r="C30" s="39"/>
      <c r="D30" s="182"/>
      <c r="E30" s="38"/>
      <c r="F30" s="38"/>
      <c r="G30" s="38"/>
      <c r="H30" s="183"/>
      <c r="I30" s="396">
        <v>0</v>
      </c>
      <c r="J30" s="396">
        <v>0</v>
      </c>
      <c r="K30" s="393">
        <v>60</v>
      </c>
      <c r="L30" s="396">
        <f t="shared" si="0"/>
        <v>0</v>
      </c>
      <c r="M30" s="52">
        <f t="shared" si="1"/>
        <v>60</v>
      </c>
    </row>
    <row r="31" spans="1:13">
      <c r="A31" s="40"/>
      <c r="B31" s="40"/>
      <c r="C31" s="39"/>
      <c r="D31" s="182"/>
      <c r="E31" s="38"/>
      <c r="F31" s="38"/>
      <c r="G31" s="38"/>
      <c r="H31" s="183"/>
      <c r="I31" s="396">
        <v>0</v>
      </c>
      <c r="J31" s="396">
        <v>0</v>
      </c>
      <c r="K31" s="393">
        <v>60</v>
      </c>
      <c r="L31" s="396">
        <f t="shared" si="0"/>
        <v>0</v>
      </c>
      <c r="M31" s="52">
        <f t="shared" si="1"/>
        <v>60</v>
      </c>
    </row>
    <row r="32" spans="1:13">
      <c r="A32" s="40"/>
      <c r="B32" s="40"/>
      <c r="C32" s="39"/>
      <c r="D32" s="182"/>
      <c r="E32" s="38"/>
      <c r="F32" s="38"/>
      <c r="G32" s="38"/>
      <c r="H32" s="183"/>
      <c r="I32" s="396">
        <v>0</v>
      </c>
      <c r="J32" s="396">
        <v>0</v>
      </c>
      <c r="K32" s="393">
        <v>60</v>
      </c>
      <c r="L32" s="396">
        <f t="shared" si="0"/>
        <v>0</v>
      </c>
      <c r="M32" s="52">
        <f t="shared" si="1"/>
        <v>60</v>
      </c>
    </row>
    <row r="33" spans="1:13">
      <c r="A33" s="40"/>
      <c r="B33" s="40"/>
      <c r="C33" s="39"/>
      <c r="D33" s="182"/>
      <c r="E33" s="38"/>
      <c r="F33" s="38"/>
      <c r="G33" s="38"/>
      <c r="H33" s="183"/>
      <c r="I33" s="396">
        <v>0</v>
      </c>
      <c r="J33" s="396">
        <v>0</v>
      </c>
      <c r="K33" s="393">
        <v>60</v>
      </c>
      <c r="L33" s="396">
        <f t="shared" si="0"/>
        <v>0</v>
      </c>
      <c r="M33" s="52">
        <f t="shared" si="1"/>
        <v>60</v>
      </c>
    </row>
    <row r="34" spans="1:13">
      <c r="A34" s="45"/>
      <c r="B34" s="45"/>
      <c r="C34" s="47"/>
      <c r="D34" s="184"/>
      <c r="E34" s="42"/>
      <c r="F34" s="42"/>
      <c r="G34" s="42"/>
      <c r="H34" s="185"/>
      <c r="I34" s="397">
        <v>0</v>
      </c>
      <c r="J34" s="397">
        <v>0</v>
      </c>
      <c r="K34" s="394">
        <v>60</v>
      </c>
      <c r="L34" s="397">
        <f>J34-I34</f>
        <v>0</v>
      </c>
      <c r="M34" s="48">
        <f t="shared" si="1"/>
        <v>60</v>
      </c>
    </row>
  </sheetData>
  <mergeCells count="2">
    <mergeCell ref="A3:H3"/>
    <mergeCell ref="I3:J3"/>
  </mergeCells>
  <phoneticPr fontId="24" type="noConversion"/>
  <conditionalFormatting sqref="M35:M65536 M3">
    <cfRule type="cellIs" dxfId="10" priority="1" stopIfTrue="1" operator="equal">
      <formula>120</formula>
    </cfRule>
  </conditionalFormatting>
  <conditionalFormatting sqref="L5:L34 I5:J34">
    <cfRule type="cellIs" dxfId="9" priority="2" stopIfTrue="1" operator="equal">
      <formula>0</formula>
    </cfRule>
  </conditionalFormatting>
  <printOptions horizontalCentered="1"/>
  <pageMargins left="0.19685039370078741" right="0.19685039370078741" top="0.98425196850393704" bottom="0.98425196850393704" header="0.51181102362204722" footer="0.51181102362204722"/>
  <pageSetup paperSize="9" orientation="landscape" horizontalDpi="300" verticalDpi="300" r:id="rId1"/>
  <headerFooter alignWithMargins="0">
    <oddFooter>&amp;L&amp;8Vorlage: Sören Marquardt HSVRM, Dateiversion 2014
Druck: &amp;D, &amp;T Uhr.&amp;C&amp;8Datei: &amp;F
Blatt: &amp;A&amp;R&amp;8Seite:
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4"/>
  <sheetViews>
    <sheetView zoomScale="120" zoomScaleNormal="120" workbookViewId="0">
      <pane ySplit="4" topLeftCell="A5" activePane="bottomLeft" state="frozen"/>
      <selection sqref="A1:H1"/>
      <selection pane="bottomLeft" activeCell="C8" sqref="C8"/>
    </sheetView>
  </sheetViews>
  <sheetFormatPr baseColWidth="10" defaultRowHeight="11.25"/>
  <cols>
    <col min="1" max="1" width="5" style="49" bestFit="1" customWidth="1"/>
    <col min="2" max="2" width="5.42578125" style="49" bestFit="1" customWidth="1"/>
    <col min="3" max="3" width="5.140625" style="50" bestFit="1" customWidth="1"/>
    <col min="4" max="5" width="10.7109375" style="51" customWidth="1"/>
    <col min="6" max="6" width="25.7109375" style="51" customWidth="1"/>
    <col min="7" max="7" width="7.7109375" style="51" bestFit="1" customWidth="1"/>
    <col min="8" max="8" width="17.140625" style="51" customWidth="1"/>
    <col min="9" max="9" width="7" style="49" hidden="1" customWidth="1"/>
    <col min="10" max="10" width="12.7109375" style="177" customWidth="1"/>
    <col min="11" max="12" width="9.5703125" style="173" hidden="1" customWidth="1"/>
    <col min="13" max="13" width="7" style="49" hidden="1" customWidth="1"/>
    <col min="14" max="16384" width="11.42578125" style="3"/>
  </cols>
  <sheetData>
    <row r="1" spans="1:13" ht="12">
      <c r="A1" s="217" t="str">
        <f>Stammdaten!A20</f>
        <v>Kreismeisterschaft im Turnierhundsport  (HSV Betziesdorf / HSVRM / Kreisgruppe 2) am: 07.05.2017</v>
      </c>
    </row>
    <row r="2" spans="1:13" ht="12">
      <c r="A2" s="399" t="str">
        <f>Stammdaten!A21</f>
        <v xml:space="preserve">PL: Lothar Biesenroth LR THS: Petra Gerstner (HSVRM)   </v>
      </c>
    </row>
    <row r="3" spans="1:13">
      <c r="A3" s="574" t="str">
        <f>"GELÄNDELAUF 2000 Meter (Anzahl: "&amp;COUNT(A5:A34)&amp;")"</f>
        <v>GELÄNDELAUF 2000 Meter (Anzahl: 3)</v>
      </c>
      <c r="B3" s="575"/>
      <c r="C3" s="575"/>
      <c r="D3" s="575"/>
      <c r="E3" s="575"/>
      <c r="F3" s="575"/>
      <c r="G3" s="575"/>
      <c r="H3" s="576"/>
      <c r="J3" s="1" t="s">
        <v>31</v>
      </c>
      <c r="K3" s="424"/>
      <c r="L3" s="424"/>
      <c r="M3" s="424"/>
    </row>
    <row r="4" spans="1:13" ht="12" thickBot="1">
      <c r="A4" s="503" t="s">
        <v>11</v>
      </c>
      <c r="B4" s="504" t="s">
        <v>13</v>
      </c>
      <c r="C4" s="504" t="s">
        <v>30</v>
      </c>
      <c r="D4" s="505" t="s">
        <v>2</v>
      </c>
      <c r="E4" s="505" t="s">
        <v>1</v>
      </c>
      <c r="F4" s="505" t="s">
        <v>3</v>
      </c>
      <c r="G4" s="505" t="s">
        <v>94</v>
      </c>
      <c r="H4" s="505" t="s">
        <v>0</v>
      </c>
      <c r="I4" s="504" t="s">
        <v>37</v>
      </c>
      <c r="J4" s="506" t="s">
        <v>10</v>
      </c>
      <c r="K4" s="577" t="s">
        <v>34</v>
      </c>
      <c r="L4" s="578"/>
      <c r="M4" s="2" t="s">
        <v>36</v>
      </c>
    </row>
    <row r="5" spans="1:13">
      <c r="A5" s="45">
        <v>4</v>
      </c>
      <c r="B5" s="48" t="s">
        <v>110</v>
      </c>
      <c r="C5" s="501">
        <v>1</v>
      </c>
      <c r="D5" s="502" t="s">
        <v>112</v>
      </c>
      <c r="E5" s="502" t="s">
        <v>111</v>
      </c>
      <c r="F5" s="502" t="s">
        <v>113</v>
      </c>
      <c r="G5" s="502" t="s">
        <v>47</v>
      </c>
      <c r="H5" s="502" t="s">
        <v>114</v>
      </c>
      <c r="I5" s="48">
        <v>120</v>
      </c>
      <c r="J5" s="188" t="s">
        <v>215</v>
      </c>
      <c r="K5" s="175">
        <f>VALUE(RIGHT(J5,2))</f>
        <v>97</v>
      </c>
      <c r="L5" s="175">
        <f>IF(OR(K5=0,K5=15,K5=30,K5=45),K5/15,ROUNDDOWN(K5/15,0)+1)</f>
        <v>7</v>
      </c>
      <c r="M5" s="44" t="e">
        <f t="shared" ref="M5:M34" si="0">I5-(ROUNDDOWN(J5,0)*4)-L5</f>
        <v>#VALUE!</v>
      </c>
    </row>
    <row r="6" spans="1:13">
      <c r="A6" s="500"/>
      <c r="B6" s="500"/>
      <c r="C6" s="1"/>
      <c r="D6" s="499"/>
      <c r="E6" s="499"/>
      <c r="F6" s="499"/>
      <c r="G6" s="499"/>
      <c r="H6" s="499"/>
      <c r="I6" s="497">
        <v>120</v>
      </c>
      <c r="J6" s="498" t="s">
        <v>35</v>
      </c>
      <c r="K6" s="174">
        <f t="shared" ref="K6:K34" si="1">VALUE(RIGHT(J6,2))</f>
        <v>0</v>
      </c>
      <c r="L6" s="174">
        <f t="shared" ref="L6:L34" si="2">IF(OR(K6=0,K6=15,K6=30,K6=45),K6/15,ROUNDDOWN(K6/15,0)+1)</f>
        <v>0</v>
      </c>
      <c r="M6" s="52">
        <f t="shared" si="0"/>
        <v>120</v>
      </c>
    </row>
    <row r="7" spans="1:13">
      <c r="A7" s="500">
        <v>5</v>
      </c>
      <c r="B7" s="500" t="s">
        <v>115</v>
      </c>
      <c r="C7" s="1">
        <v>1</v>
      </c>
      <c r="D7" s="499" t="s">
        <v>117</v>
      </c>
      <c r="E7" s="499" t="s">
        <v>116</v>
      </c>
      <c r="F7" s="499" t="s">
        <v>118</v>
      </c>
      <c r="G7" s="499" t="s">
        <v>119</v>
      </c>
      <c r="H7" s="499" t="s">
        <v>120</v>
      </c>
      <c r="I7" s="497">
        <v>120</v>
      </c>
      <c r="J7" s="498" t="s">
        <v>216</v>
      </c>
      <c r="K7" s="174">
        <f t="shared" si="1"/>
        <v>81</v>
      </c>
      <c r="L7" s="174">
        <f t="shared" si="2"/>
        <v>6</v>
      </c>
      <c r="M7" s="52" t="e">
        <f t="shared" si="0"/>
        <v>#VALUE!</v>
      </c>
    </row>
    <row r="8" spans="1:13">
      <c r="A8" s="500">
        <v>6</v>
      </c>
      <c r="B8" s="500" t="s">
        <v>115</v>
      </c>
      <c r="C8" s="1">
        <v>2</v>
      </c>
      <c r="D8" s="499" t="s">
        <v>122</v>
      </c>
      <c r="E8" s="499" t="s">
        <v>121</v>
      </c>
      <c r="F8" s="499" t="s">
        <v>123</v>
      </c>
      <c r="G8" s="499" t="s">
        <v>47</v>
      </c>
      <c r="H8" s="499" t="s">
        <v>104</v>
      </c>
      <c r="I8" s="497">
        <v>120</v>
      </c>
      <c r="J8" s="498" t="s">
        <v>214</v>
      </c>
      <c r="K8" s="174">
        <f t="shared" si="1"/>
        <v>28</v>
      </c>
      <c r="L8" s="174">
        <f t="shared" si="2"/>
        <v>2</v>
      </c>
      <c r="M8" s="52" t="e">
        <f t="shared" si="0"/>
        <v>#VALUE!</v>
      </c>
    </row>
    <row r="9" spans="1:13">
      <c r="A9" s="500"/>
      <c r="B9" s="500"/>
      <c r="C9" s="1"/>
      <c r="D9" s="499"/>
      <c r="E9" s="499"/>
      <c r="F9" s="499"/>
      <c r="G9" s="499"/>
      <c r="H9" s="499"/>
      <c r="I9" s="497">
        <v>120</v>
      </c>
      <c r="J9" s="498" t="s">
        <v>35</v>
      </c>
      <c r="K9" s="174">
        <f t="shared" si="1"/>
        <v>0</v>
      </c>
      <c r="L9" s="174">
        <f t="shared" si="2"/>
        <v>0</v>
      </c>
      <c r="M9" s="52">
        <f t="shared" si="0"/>
        <v>120</v>
      </c>
    </row>
    <row r="10" spans="1:13">
      <c r="A10" s="500"/>
      <c r="B10" s="500"/>
      <c r="C10" s="1"/>
      <c r="D10" s="499"/>
      <c r="E10" s="499"/>
      <c r="F10" s="499"/>
      <c r="G10" s="499"/>
      <c r="H10" s="499"/>
      <c r="I10" s="497">
        <v>120</v>
      </c>
      <c r="J10" s="498" t="s">
        <v>35</v>
      </c>
      <c r="K10" s="174">
        <f t="shared" si="1"/>
        <v>0</v>
      </c>
      <c r="L10" s="174">
        <f t="shared" si="2"/>
        <v>0</v>
      </c>
      <c r="M10" s="52">
        <f t="shared" si="0"/>
        <v>120</v>
      </c>
    </row>
    <row r="11" spans="1:13">
      <c r="A11" s="500"/>
      <c r="B11" s="500"/>
      <c r="C11" s="1"/>
      <c r="D11" s="499"/>
      <c r="E11" s="499"/>
      <c r="F11" s="499"/>
      <c r="G11" s="499"/>
      <c r="H11" s="499"/>
      <c r="I11" s="497">
        <v>120</v>
      </c>
      <c r="J11" s="498" t="s">
        <v>35</v>
      </c>
      <c r="K11" s="174">
        <f t="shared" si="1"/>
        <v>0</v>
      </c>
      <c r="L11" s="174">
        <f t="shared" si="2"/>
        <v>0</v>
      </c>
      <c r="M11" s="52">
        <f t="shared" si="0"/>
        <v>120</v>
      </c>
    </row>
    <row r="12" spans="1:13">
      <c r="A12" s="500"/>
      <c r="B12" s="500"/>
      <c r="C12" s="1"/>
      <c r="D12" s="499"/>
      <c r="E12" s="499"/>
      <c r="F12" s="499"/>
      <c r="G12" s="499"/>
      <c r="H12" s="499"/>
      <c r="I12" s="497">
        <v>120</v>
      </c>
      <c r="J12" s="498" t="s">
        <v>35</v>
      </c>
      <c r="K12" s="174">
        <f t="shared" si="1"/>
        <v>0</v>
      </c>
      <c r="L12" s="174">
        <f t="shared" si="2"/>
        <v>0</v>
      </c>
      <c r="M12" s="52">
        <f t="shared" si="0"/>
        <v>120</v>
      </c>
    </row>
    <row r="13" spans="1:13">
      <c r="A13" s="500"/>
      <c r="B13" s="500"/>
      <c r="C13" s="1"/>
      <c r="D13" s="499"/>
      <c r="E13" s="499"/>
      <c r="F13" s="499"/>
      <c r="G13" s="499"/>
      <c r="H13" s="499"/>
      <c r="I13" s="497">
        <v>120</v>
      </c>
      <c r="J13" s="498" t="s">
        <v>35</v>
      </c>
      <c r="K13" s="174">
        <f t="shared" si="1"/>
        <v>0</v>
      </c>
      <c r="L13" s="174">
        <f t="shared" si="2"/>
        <v>0</v>
      </c>
      <c r="M13" s="52">
        <f t="shared" si="0"/>
        <v>120</v>
      </c>
    </row>
    <row r="14" spans="1:13">
      <c r="A14" s="500"/>
      <c r="B14" s="500"/>
      <c r="C14" s="1"/>
      <c r="D14" s="499"/>
      <c r="E14" s="499"/>
      <c r="F14" s="499"/>
      <c r="G14" s="499"/>
      <c r="H14" s="499"/>
      <c r="I14" s="497">
        <v>120</v>
      </c>
      <c r="J14" s="498" t="s">
        <v>35</v>
      </c>
      <c r="K14" s="174">
        <f t="shared" si="1"/>
        <v>0</v>
      </c>
      <c r="L14" s="174">
        <f t="shared" si="2"/>
        <v>0</v>
      </c>
      <c r="M14" s="52">
        <f t="shared" si="0"/>
        <v>120</v>
      </c>
    </row>
    <row r="15" spans="1:13">
      <c r="A15" s="500"/>
      <c r="B15" s="500"/>
      <c r="C15" s="1"/>
      <c r="D15" s="499"/>
      <c r="E15" s="499"/>
      <c r="F15" s="499"/>
      <c r="G15" s="499"/>
      <c r="H15" s="499"/>
      <c r="I15" s="497">
        <v>120</v>
      </c>
      <c r="J15" s="498" t="s">
        <v>35</v>
      </c>
      <c r="K15" s="174">
        <f t="shared" si="1"/>
        <v>0</v>
      </c>
      <c r="L15" s="174">
        <f t="shared" si="2"/>
        <v>0</v>
      </c>
      <c r="M15" s="52">
        <f t="shared" si="0"/>
        <v>120</v>
      </c>
    </row>
    <row r="16" spans="1:13">
      <c r="A16" s="500"/>
      <c r="B16" s="500"/>
      <c r="C16" s="1"/>
      <c r="D16" s="499"/>
      <c r="E16" s="499"/>
      <c r="F16" s="499"/>
      <c r="G16" s="499"/>
      <c r="H16" s="499"/>
      <c r="I16" s="497">
        <v>120</v>
      </c>
      <c r="J16" s="498" t="s">
        <v>35</v>
      </c>
      <c r="K16" s="174">
        <f t="shared" si="1"/>
        <v>0</v>
      </c>
      <c r="L16" s="174">
        <f t="shared" si="2"/>
        <v>0</v>
      </c>
      <c r="M16" s="52">
        <f t="shared" si="0"/>
        <v>120</v>
      </c>
    </row>
    <row r="17" spans="1:13">
      <c r="A17" s="500"/>
      <c r="B17" s="500"/>
      <c r="C17" s="1"/>
      <c r="D17" s="499"/>
      <c r="E17" s="499"/>
      <c r="F17" s="499"/>
      <c r="G17" s="499"/>
      <c r="H17" s="499"/>
      <c r="I17" s="497">
        <v>120</v>
      </c>
      <c r="J17" s="498" t="s">
        <v>35</v>
      </c>
      <c r="K17" s="174">
        <f t="shared" si="1"/>
        <v>0</v>
      </c>
      <c r="L17" s="174">
        <f t="shared" si="2"/>
        <v>0</v>
      </c>
      <c r="M17" s="52">
        <f t="shared" si="0"/>
        <v>120</v>
      </c>
    </row>
    <row r="18" spans="1:13">
      <c r="A18" s="500"/>
      <c r="B18" s="500"/>
      <c r="C18" s="1"/>
      <c r="D18" s="499"/>
      <c r="E18" s="499"/>
      <c r="F18" s="499"/>
      <c r="G18" s="499"/>
      <c r="H18" s="499"/>
      <c r="I18" s="497">
        <v>120</v>
      </c>
      <c r="J18" s="498" t="s">
        <v>35</v>
      </c>
      <c r="K18" s="174">
        <f t="shared" si="1"/>
        <v>0</v>
      </c>
      <c r="L18" s="174">
        <f t="shared" si="2"/>
        <v>0</v>
      </c>
      <c r="M18" s="52">
        <f t="shared" si="0"/>
        <v>120</v>
      </c>
    </row>
    <row r="19" spans="1:13">
      <c r="A19" s="500"/>
      <c r="B19" s="500"/>
      <c r="C19" s="1"/>
      <c r="D19" s="499"/>
      <c r="E19" s="499"/>
      <c r="F19" s="499"/>
      <c r="G19" s="499"/>
      <c r="H19" s="499"/>
      <c r="I19" s="497">
        <v>120</v>
      </c>
      <c r="J19" s="498" t="s">
        <v>35</v>
      </c>
      <c r="K19" s="174">
        <f t="shared" si="1"/>
        <v>0</v>
      </c>
      <c r="L19" s="174">
        <f t="shared" si="2"/>
        <v>0</v>
      </c>
      <c r="M19" s="52">
        <f t="shared" si="0"/>
        <v>120</v>
      </c>
    </row>
    <row r="20" spans="1:13">
      <c r="A20" s="500"/>
      <c r="B20" s="500"/>
      <c r="C20" s="1"/>
      <c r="D20" s="499"/>
      <c r="E20" s="499"/>
      <c r="F20" s="499"/>
      <c r="G20" s="499"/>
      <c r="H20" s="499"/>
      <c r="I20" s="497">
        <v>120</v>
      </c>
      <c r="J20" s="498" t="s">
        <v>35</v>
      </c>
      <c r="K20" s="174">
        <f t="shared" si="1"/>
        <v>0</v>
      </c>
      <c r="L20" s="174">
        <f t="shared" si="2"/>
        <v>0</v>
      </c>
      <c r="M20" s="52">
        <f t="shared" si="0"/>
        <v>120</v>
      </c>
    </row>
    <row r="21" spans="1:13">
      <c r="A21" s="500"/>
      <c r="B21" s="500"/>
      <c r="C21" s="1"/>
      <c r="D21" s="499"/>
      <c r="E21" s="499"/>
      <c r="F21" s="499"/>
      <c r="G21" s="499"/>
      <c r="H21" s="499"/>
      <c r="I21" s="497">
        <v>120</v>
      </c>
      <c r="J21" s="498" t="s">
        <v>35</v>
      </c>
      <c r="K21" s="174">
        <f t="shared" si="1"/>
        <v>0</v>
      </c>
      <c r="L21" s="174">
        <f t="shared" si="2"/>
        <v>0</v>
      </c>
      <c r="M21" s="52">
        <f t="shared" si="0"/>
        <v>120</v>
      </c>
    </row>
    <row r="22" spans="1:13">
      <c r="A22" s="500"/>
      <c r="B22" s="500"/>
      <c r="C22" s="1"/>
      <c r="D22" s="499"/>
      <c r="E22" s="499"/>
      <c r="F22" s="499"/>
      <c r="G22" s="499"/>
      <c r="H22" s="499"/>
      <c r="I22" s="497">
        <v>120</v>
      </c>
      <c r="J22" s="498" t="s">
        <v>35</v>
      </c>
      <c r="K22" s="174">
        <f t="shared" si="1"/>
        <v>0</v>
      </c>
      <c r="L22" s="174">
        <f t="shared" si="2"/>
        <v>0</v>
      </c>
      <c r="M22" s="52">
        <f t="shared" si="0"/>
        <v>120</v>
      </c>
    </row>
    <row r="23" spans="1:13">
      <c r="A23" s="500"/>
      <c r="B23" s="500"/>
      <c r="C23" s="1"/>
      <c r="D23" s="499"/>
      <c r="E23" s="499"/>
      <c r="F23" s="499"/>
      <c r="G23" s="499"/>
      <c r="H23" s="499"/>
      <c r="I23" s="497">
        <v>120</v>
      </c>
      <c r="J23" s="498" t="s">
        <v>35</v>
      </c>
      <c r="K23" s="174">
        <f t="shared" si="1"/>
        <v>0</v>
      </c>
      <c r="L23" s="174">
        <f t="shared" si="2"/>
        <v>0</v>
      </c>
      <c r="M23" s="52">
        <f t="shared" si="0"/>
        <v>120</v>
      </c>
    </row>
    <row r="24" spans="1:13">
      <c r="A24" s="500"/>
      <c r="B24" s="500"/>
      <c r="C24" s="1"/>
      <c r="D24" s="499"/>
      <c r="E24" s="499"/>
      <c r="F24" s="499"/>
      <c r="G24" s="499"/>
      <c r="H24" s="499"/>
      <c r="I24" s="497">
        <v>120</v>
      </c>
      <c r="J24" s="498" t="s">
        <v>35</v>
      </c>
      <c r="K24" s="174">
        <f t="shared" si="1"/>
        <v>0</v>
      </c>
      <c r="L24" s="174">
        <f t="shared" si="2"/>
        <v>0</v>
      </c>
      <c r="M24" s="52">
        <f t="shared" si="0"/>
        <v>120</v>
      </c>
    </row>
    <row r="25" spans="1:13">
      <c r="A25" s="500"/>
      <c r="B25" s="500"/>
      <c r="C25" s="1"/>
      <c r="D25" s="499"/>
      <c r="E25" s="499"/>
      <c r="F25" s="499"/>
      <c r="G25" s="499"/>
      <c r="H25" s="499"/>
      <c r="I25" s="497">
        <v>120</v>
      </c>
      <c r="J25" s="498" t="s">
        <v>35</v>
      </c>
      <c r="K25" s="174">
        <f t="shared" si="1"/>
        <v>0</v>
      </c>
      <c r="L25" s="174">
        <f t="shared" si="2"/>
        <v>0</v>
      </c>
      <c r="M25" s="52">
        <f t="shared" si="0"/>
        <v>120</v>
      </c>
    </row>
    <row r="26" spans="1:13">
      <c r="A26" s="500"/>
      <c r="B26" s="500"/>
      <c r="C26" s="1"/>
      <c r="D26" s="499"/>
      <c r="E26" s="499"/>
      <c r="F26" s="499"/>
      <c r="G26" s="499"/>
      <c r="H26" s="499"/>
      <c r="I26" s="497">
        <v>120</v>
      </c>
      <c r="J26" s="498" t="s">
        <v>35</v>
      </c>
      <c r="K26" s="174">
        <f t="shared" si="1"/>
        <v>0</v>
      </c>
      <c r="L26" s="174">
        <f t="shared" si="2"/>
        <v>0</v>
      </c>
      <c r="M26" s="52">
        <f t="shared" si="0"/>
        <v>120</v>
      </c>
    </row>
    <row r="27" spans="1:13">
      <c r="A27" s="500"/>
      <c r="B27" s="500"/>
      <c r="C27" s="1"/>
      <c r="D27" s="499"/>
      <c r="E27" s="499"/>
      <c r="F27" s="499"/>
      <c r="G27" s="499"/>
      <c r="H27" s="499"/>
      <c r="I27" s="497">
        <v>120</v>
      </c>
      <c r="J27" s="498" t="s">
        <v>35</v>
      </c>
      <c r="K27" s="174">
        <f t="shared" si="1"/>
        <v>0</v>
      </c>
      <c r="L27" s="174">
        <f t="shared" si="2"/>
        <v>0</v>
      </c>
      <c r="M27" s="52">
        <f t="shared" si="0"/>
        <v>120</v>
      </c>
    </row>
    <row r="28" spans="1:13">
      <c r="A28" s="500"/>
      <c r="B28" s="500"/>
      <c r="C28" s="1"/>
      <c r="D28" s="499"/>
      <c r="E28" s="499"/>
      <c r="F28" s="499"/>
      <c r="G28" s="499"/>
      <c r="H28" s="499"/>
      <c r="I28" s="497">
        <v>120</v>
      </c>
      <c r="J28" s="498" t="s">
        <v>35</v>
      </c>
      <c r="K28" s="174">
        <f t="shared" si="1"/>
        <v>0</v>
      </c>
      <c r="L28" s="174">
        <f t="shared" si="2"/>
        <v>0</v>
      </c>
      <c r="M28" s="52">
        <f t="shared" si="0"/>
        <v>120</v>
      </c>
    </row>
    <row r="29" spans="1:13">
      <c r="A29" s="500"/>
      <c r="B29" s="500"/>
      <c r="C29" s="1"/>
      <c r="D29" s="499"/>
      <c r="E29" s="499"/>
      <c r="F29" s="499"/>
      <c r="G29" s="499"/>
      <c r="H29" s="499"/>
      <c r="I29" s="497">
        <v>120</v>
      </c>
      <c r="J29" s="498" t="s">
        <v>35</v>
      </c>
      <c r="K29" s="174">
        <f t="shared" si="1"/>
        <v>0</v>
      </c>
      <c r="L29" s="174">
        <f t="shared" si="2"/>
        <v>0</v>
      </c>
      <c r="M29" s="52">
        <f t="shared" si="0"/>
        <v>120</v>
      </c>
    </row>
    <row r="30" spans="1:13">
      <c r="A30" s="500"/>
      <c r="B30" s="500"/>
      <c r="C30" s="1"/>
      <c r="D30" s="499"/>
      <c r="E30" s="499"/>
      <c r="F30" s="499"/>
      <c r="G30" s="499"/>
      <c r="H30" s="499"/>
      <c r="I30" s="497">
        <v>120</v>
      </c>
      <c r="J30" s="498" t="s">
        <v>35</v>
      </c>
      <c r="K30" s="174">
        <f t="shared" si="1"/>
        <v>0</v>
      </c>
      <c r="L30" s="174">
        <f t="shared" si="2"/>
        <v>0</v>
      </c>
      <c r="M30" s="52">
        <f t="shared" si="0"/>
        <v>120</v>
      </c>
    </row>
    <row r="31" spans="1:13">
      <c r="A31" s="500"/>
      <c r="B31" s="500"/>
      <c r="C31" s="1"/>
      <c r="D31" s="499"/>
      <c r="E31" s="499"/>
      <c r="F31" s="499"/>
      <c r="G31" s="499"/>
      <c r="H31" s="499"/>
      <c r="I31" s="497">
        <v>120</v>
      </c>
      <c r="J31" s="498" t="s">
        <v>35</v>
      </c>
      <c r="K31" s="174">
        <f t="shared" si="1"/>
        <v>0</v>
      </c>
      <c r="L31" s="174">
        <f t="shared" si="2"/>
        <v>0</v>
      </c>
      <c r="M31" s="52">
        <f>I31-(ROUNDDOWN(J31,0)*4)-L31</f>
        <v>120</v>
      </c>
    </row>
    <row r="32" spans="1:13">
      <c r="A32" s="500"/>
      <c r="B32" s="500"/>
      <c r="C32" s="1"/>
      <c r="D32" s="499"/>
      <c r="E32" s="499"/>
      <c r="F32" s="499"/>
      <c r="G32" s="499"/>
      <c r="H32" s="499"/>
      <c r="I32" s="497">
        <v>120</v>
      </c>
      <c r="J32" s="498" t="s">
        <v>35</v>
      </c>
      <c r="K32" s="174">
        <f t="shared" si="1"/>
        <v>0</v>
      </c>
      <c r="L32" s="174">
        <f t="shared" si="2"/>
        <v>0</v>
      </c>
      <c r="M32" s="52">
        <f t="shared" si="0"/>
        <v>120</v>
      </c>
    </row>
    <row r="33" spans="1:13">
      <c r="A33" s="500"/>
      <c r="B33" s="500"/>
      <c r="C33" s="1"/>
      <c r="D33" s="499"/>
      <c r="E33" s="499"/>
      <c r="F33" s="499"/>
      <c r="G33" s="499"/>
      <c r="H33" s="499"/>
      <c r="I33" s="497">
        <v>120</v>
      </c>
      <c r="J33" s="498" t="s">
        <v>35</v>
      </c>
      <c r="K33" s="174">
        <f t="shared" si="1"/>
        <v>0</v>
      </c>
      <c r="L33" s="174">
        <f t="shared" si="2"/>
        <v>0</v>
      </c>
      <c r="M33" s="52">
        <f t="shared" si="0"/>
        <v>120</v>
      </c>
    </row>
    <row r="34" spans="1:13">
      <c r="A34" s="500"/>
      <c r="B34" s="500"/>
      <c r="C34" s="1"/>
      <c r="D34" s="499"/>
      <c r="E34" s="499"/>
      <c r="F34" s="499"/>
      <c r="G34" s="499"/>
      <c r="H34" s="499"/>
      <c r="I34" s="497">
        <v>120</v>
      </c>
      <c r="J34" s="498" t="s">
        <v>35</v>
      </c>
      <c r="K34" s="179">
        <f t="shared" si="1"/>
        <v>0</v>
      </c>
      <c r="L34" s="179">
        <f t="shared" si="2"/>
        <v>0</v>
      </c>
      <c r="M34" s="48">
        <f t="shared" si="0"/>
        <v>120</v>
      </c>
    </row>
  </sheetData>
  <mergeCells count="2">
    <mergeCell ref="A3:H3"/>
    <mergeCell ref="K4:L4"/>
  </mergeCells>
  <phoneticPr fontId="24" type="noConversion"/>
  <conditionalFormatting sqref="J5:L34">
    <cfRule type="cellIs" dxfId="8" priority="1" stopIfTrue="1" operator="equal">
      <formula>0</formula>
    </cfRule>
  </conditionalFormatting>
  <conditionalFormatting sqref="M35:M65536 M3">
    <cfRule type="cellIs" dxfId="7" priority="2" stopIfTrue="1" operator="equal">
      <formula>120</formula>
    </cfRule>
  </conditionalFormatting>
  <printOptions horizontalCentered="1"/>
  <pageMargins left="0.19685039370078741" right="0.19685039370078741" top="0.98425196850393704" bottom="0.98425196850393704" header="0.51181102362204722" footer="0.51181102362204722"/>
  <pageSetup paperSize="9" orientation="landscape" horizontalDpi="300" verticalDpi="300" r:id="rId1"/>
  <headerFooter alignWithMargins="0">
    <oddFooter>&amp;L&amp;8Vorlage: Sören Marquardt HSVRM, Dateiversion 2014
Druck: &amp;D, &amp;T Uhr.&amp;C&amp;8Datei: &amp;F
Blatt: &amp;A&amp;R&amp;8Seite:
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4"/>
  <sheetViews>
    <sheetView workbookViewId="0">
      <pane ySplit="4" topLeftCell="A5" activePane="bottomLeft" state="frozen"/>
      <selection sqref="A1:H1"/>
      <selection pane="bottomLeft" activeCell="A5" sqref="A5"/>
    </sheetView>
  </sheetViews>
  <sheetFormatPr baseColWidth="10" defaultRowHeight="11.25"/>
  <cols>
    <col min="1" max="1" width="5" style="49" bestFit="1" customWidth="1"/>
    <col min="2" max="2" width="5.42578125" style="49" bestFit="1" customWidth="1"/>
    <col min="3" max="3" width="5.140625" style="50" bestFit="1" customWidth="1"/>
    <col min="4" max="5" width="10.7109375" style="51" customWidth="1"/>
    <col min="6" max="6" width="25.7109375" style="51" customWidth="1"/>
    <col min="7" max="7" width="7.7109375" style="51" bestFit="1" customWidth="1"/>
    <col min="8" max="8" width="15.7109375" style="51" customWidth="1"/>
    <col min="9" max="10" width="9.5703125" style="177" customWidth="1"/>
    <col min="11" max="11" width="7" style="49" hidden="1" customWidth="1"/>
    <col min="12" max="12" width="11.5703125" style="177" bestFit="1" customWidth="1"/>
    <col min="13" max="13" width="7" style="49" hidden="1" customWidth="1"/>
    <col min="14" max="16384" width="11.42578125" style="3"/>
  </cols>
  <sheetData>
    <row r="1" spans="1:13" ht="12">
      <c r="A1" s="217" t="str">
        <f>Stammdaten!A20</f>
        <v>Kreismeisterschaft im Turnierhundsport  (HSV Betziesdorf / HSVRM / Kreisgruppe 2) am: 07.05.2017</v>
      </c>
    </row>
    <row r="2" spans="1:13" ht="12">
      <c r="A2" s="399" t="str">
        <f>Stammdaten!A21</f>
        <v xml:space="preserve">PL: Lothar Biesenroth LR THS: Petra Gerstner (HSVRM)   </v>
      </c>
      <c r="K2" s="421"/>
    </row>
    <row r="3" spans="1:13">
      <c r="A3" s="574" t="str">
        <f>"GELÄNDELAUF 2000 Meter (Anzahl: "&amp;COUNT(A5:A34)&amp;")"</f>
        <v>GELÄNDELAUF 2000 Meter (Anzahl: 1)</v>
      </c>
      <c r="B3" s="575"/>
      <c r="C3" s="575"/>
      <c r="D3" s="575"/>
      <c r="E3" s="575"/>
      <c r="F3" s="575"/>
      <c r="G3" s="575"/>
      <c r="H3" s="575"/>
      <c r="I3" s="579" t="s">
        <v>80</v>
      </c>
      <c r="J3" s="580"/>
      <c r="K3" s="420"/>
      <c r="L3" s="476" t="s">
        <v>31</v>
      </c>
      <c r="M3" s="422"/>
    </row>
    <row r="4" spans="1:13">
      <c r="A4" s="1" t="s">
        <v>11</v>
      </c>
      <c r="B4" s="2" t="s">
        <v>13</v>
      </c>
      <c r="C4" s="2" t="s">
        <v>30</v>
      </c>
      <c r="D4" s="36" t="s">
        <v>2</v>
      </c>
      <c r="E4" s="36" t="s">
        <v>1</v>
      </c>
      <c r="F4" s="36" t="s">
        <v>3</v>
      </c>
      <c r="G4" s="36" t="s">
        <v>94</v>
      </c>
      <c r="H4" s="36" t="s">
        <v>0</v>
      </c>
      <c r="I4" s="178" t="s">
        <v>81</v>
      </c>
      <c r="J4" s="178" t="s">
        <v>82</v>
      </c>
      <c r="K4" s="419" t="s">
        <v>37</v>
      </c>
      <c r="L4" s="178" t="s">
        <v>10</v>
      </c>
      <c r="M4" s="2" t="s">
        <v>36</v>
      </c>
    </row>
    <row r="5" spans="1:13">
      <c r="A5" s="37">
        <v>1</v>
      </c>
      <c r="B5" s="44" t="s">
        <v>95</v>
      </c>
      <c r="C5" s="46">
        <v>1</v>
      </c>
      <c r="D5" s="180" t="s">
        <v>96</v>
      </c>
      <c r="E5" s="41" t="s">
        <v>97</v>
      </c>
      <c r="F5" s="41" t="s">
        <v>98</v>
      </c>
      <c r="G5" s="41" t="s">
        <v>47</v>
      </c>
      <c r="H5" s="181" t="s">
        <v>46</v>
      </c>
      <c r="I5" s="395">
        <v>0</v>
      </c>
      <c r="J5" s="395">
        <v>0</v>
      </c>
      <c r="K5" s="392">
        <v>120</v>
      </c>
      <c r="L5" s="395">
        <f t="shared" ref="L5:L33" si="0">J5-I5</f>
        <v>0</v>
      </c>
      <c r="M5" s="44">
        <f>K5-((MINUTE(L5))*4)-(ROUNDUP(((SECOND(L5))/15),0))</f>
        <v>120</v>
      </c>
    </row>
    <row r="6" spans="1:13">
      <c r="A6" s="40"/>
      <c r="B6" s="40"/>
      <c r="C6" s="39"/>
      <c r="D6" s="182"/>
      <c r="E6" s="38"/>
      <c r="F6" s="38"/>
      <c r="G6" s="38"/>
      <c r="H6" s="183"/>
      <c r="I6" s="396">
        <v>0</v>
      </c>
      <c r="J6" s="396">
        <v>0</v>
      </c>
      <c r="K6" s="393">
        <v>120</v>
      </c>
      <c r="L6" s="396">
        <f t="shared" si="0"/>
        <v>0</v>
      </c>
      <c r="M6" s="52">
        <f t="shared" ref="M6:M34" si="1">K6-((MINUTE(L6))*4)-(ROUNDUP(((SECOND(L6))/15),0))</f>
        <v>120</v>
      </c>
    </row>
    <row r="7" spans="1:13">
      <c r="A7" s="40"/>
      <c r="B7" s="40"/>
      <c r="C7" s="39"/>
      <c r="D7" s="182"/>
      <c r="E7" s="38"/>
      <c r="F7" s="38"/>
      <c r="G7" s="38"/>
      <c r="H7" s="183"/>
      <c r="I7" s="396">
        <v>0</v>
      </c>
      <c r="J7" s="396">
        <v>0</v>
      </c>
      <c r="K7" s="393">
        <v>120</v>
      </c>
      <c r="L7" s="396">
        <f t="shared" si="0"/>
        <v>0</v>
      </c>
      <c r="M7" s="52">
        <f t="shared" si="1"/>
        <v>120</v>
      </c>
    </row>
    <row r="8" spans="1:13">
      <c r="A8" s="40"/>
      <c r="B8" s="40"/>
      <c r="C8" s="39"/>
      <c r="D8" s="182"/>
      <c r="E8" s="38"/>
      <c r="F8" s="38"/>
      <c r="G8" s="38"/>
      <c r="H8" s="183"/>
      <c r="I8" s="396">
        <v>0</v>
      </c>
      <c r="J8" s="396">
        <v>0</v>
      </c>
      <c r="K8" s="393">
        <v>120</v>
      </c>
      <c r="L8" s="396">
        <f t="shared" si="0"/>
        <v>0</v>
      </c>
      <c r="M8" s="52">
        <f t="shared" si="1"/>
        <v>120</v>
      </c>
    </row>
    <row r="9" spans="1:13">
      <c r="A9" s="40"/>
      <c r="B9" s="40"/>
      <c r="C9" s="39"/>
      <c r="D9" s="182"/>
      <c r="E9" s="38"/>
      <c r="F9" s="38"/>
      <c r="G9" s="38"/>
      <c r="H9" s="183"/>
      <c r="I9" s="396">
        <v>0</v>
      </c>
      <c r="J9" s="396">
        <v>0</v>
      </c>
      <c r="K9" s="393">
        <v>120</v>
      </c>
      <c r="L9" s="396">
        <f t="shared" si="0"/>
        <v>0</v>
      </c>
      <c r="M9" s="52">
        <f t="shared" si="1"/>
        <v>120</v>
      </c>
    </row>
    <row r="10" spans="1:13">
      <c r="A10" s="40"/>
      <c r="B10" s="40"/>
      <c r="C10" s="39"/>
      <c r="D10" s="182"/>
      <c r="E10" s="38"/>
      <c r="F10" s="38"/>
      <c r="G10" s="38"/>
      <c r="H10" s="183"/>
      <c r="I10" s="396">
        <v>0</v>
      </c>
      <c r="J10" s="396">
        <v>0</v>
      </c>
      <c r="K10" s="393">
        <v>120</v>
      </c>
      <c r="L10" s="396">
        <f t="shared" si="0"/>
        <v>0</v>
      </c>
      <c r="M10" s="52">
        <f t="shared" si="1"/>
        <v>120</v>
      </c>
    </row>
    <row r="11" spans="1:13">
      <c r="A11" s="40"/>
      <c r="B11" s="40"/>
      <c r="C11" s="39"/>
      <c r="D11" s="182"/>
      <c r="E11" s="38"/>
      <c r="F11" s="38"/>
      <c r="G11" s="38"/>
      <c r="H11" s="183"/>
      <c r="I11" s="396">
        <v>0</v>
      </c>
      <c r="J11" s="396">
        <v>0</v>
      </c>
      <c r="K11" s="393">
        <v>120</v>
      </c>
      <c r="L11" s="396">
        <f t="shared" si="0"/>
        <v>0</v>
      </c>
      <c r="M11" s="52">
        <f t="shared" si="1"/>
        <v>120</v>
      </c>
    </row>
    <row r="12" spans="1:13">
      <c r="A12" s="40"/>
      <c r="B12" s="40"/>
      <c r="C12" s="39"/>
      <c r="D12" s="182"/>
      <c r="E12" s="38"/>
      <c r="F12" s="38"/>
      <c r="G12" s="38"/>
      <c r="H12" s="183"/>
      <c r="I12" s="396">
        <v>0</v>
      </c>
      <c r="J12" s="396">
        <v>0</v>
      </c>
      <c r="K12" s="393">
        <v>120</v>
      </c>
      <c r="L12" s="396">
        <f t="shared" si="0"/>
        <v>0</v>
      </c>
      <c r="M12" s="52">
        <f t="shared" si="1"/>
        <v>120</v>
      </c>
    </row>
    <row r="13" spans="1:13">
      <c r="A13" s="40"/>
      <c r="B13" s="40"/>
      <c r="C13" s="39"/>
      <c r="D13" s="182"/>
      <c r="E13" s="38"/>
      <c r="F13" s="38"/>
      <c r="G13" s="38"/>
      <c r="H13" s="183"/>
      <c r="I13" s="396">
        <v>0</v>
      </c>
      <c r="J13" s="396">
        <v>0</v>
      </c>
      <c r="K13" s="393">
        <v>120</v>
      </c>
      <c r="L13" s="396">
        <f t="shared" si="0"/>
        <v>0</v>
      </c>
      <c r="M13" s="52">
        <f t="shared" si="1"/>
        <v>120</v>
      </c>
    </row>
    <row r="14" spans="1:13">
      <c r="A14" s="40"/>
      <c r="B14" s="40"/>
      <c r="C14" s="39"/>
      <c r="D14" s="182"/>
      <c r="E14" s="38"/>
      <c r="F14" s="38"/>
      <c r="G14" s="38"/>
      <c r="H14" s="183"/>
      <c r="I14" s="396">
        <v>0</v>
      </c>
      <c r="J14" s="396">
        <v>0</v>
      </c>
      <c r="K14" s="393">
        <v>120</v>
      </c>
      <c r="L14" s="396">
        <f t="shared" si="0"/>
        <v>0</v>
      </c>
      <c r="M14" s="52">
        <f t="shared" si="1"/>
        <v>120</v>
      </c>
    </row>
    <row r="15" spans="1:13">
      <c r="A15" s="40"/>
      <c r="B15" s="40"/>
      <c r="C15" s="39"/>
      <c r="D15" s="182"/>
      <c r="E15" s="38"/>
      <c r="F15" s="38"/>
      <c r="G15" s="38"/>
      <c r="H15" s="183"/>
      <c r="I15" s="396">
        <v>0</v>
      </c>
      <c r="J15" s="396">
        <v>0</v>
      </c>
      <c r="K15" s="393">
        <v>120</v>
      </c>
      <c r="L15" s="396">
        <f t="shared" si="0"/>
        <v>0</v>
      </c>
      <c r="M15" s="52">
        <f t="shared" si="1"/>
        <v>120</v>
      </c>
    </row>
    <row r="16" spans="1:13">
      <c r="A16" s="40"/>
      <c r="B16" s="40"/>
      <c r="C16" s="39"/>
      <c r="D16" s="182"/>
      <c r="E16" s="38"/>
      <c r="F16" s="38"/>
      <c r="G16" s="38"/>
      <c r="H16" s="183"/>
      <c r="I16" s="396">
        <v>0</v>
      </c>
      <c r="J16" s="396">
        <v>0</v>
      </c>
      <c r="K16" s="393">
        <v>120</v>
      </c>
      <c r="L16" s="396">
        <f t="shared" si="0"/>
        <v>0</v>
      </c>
      <c r="M16" s="52">
        <f t="shared" si="1"/>
        <v>120</v>
      </c>
    </row>
    <row r="17" spans="1:13">
      <c r="A17" s="40"/>
      <c r="B17" s="40"/>
      <c r="C17" s="39"/>
      <c r="D17" s="182"/>
      <c r="E17" s="38"/>
      <c r="F17" s="38"/>
      <c r="G17" s="38"/>
      <c r="H17" s="183"/>
      <c r="I17" s="396">
        <v>0</v>
      </c>
      <c r="J17" s="396">
        <v>0</v>
      </c>
      <c r="K17" s="393">
        <v>120</v>
      </c>
      <c r="L17" s="396">
        <f t="shared" si="0"/>
        <v>0</v>
      </c>
      <c r="M17" s="52">
        <f t="shared" si="1"/>
        <v>120</v>
      </c>
    </row>
    <row r="18" spans="1:13">
      <c r="A18" s="40"/>
      <c r="B18" s="40"/>
      <c r="C18" s="39"/>
      <c r="D18" s="182"/>
      <c r="E18" s="38"/>
      <c r="F18" s="38"/>
      <c r="G18" s="38"/>
      <c r="H18" s="183"/>
      <c r="I18" s="396">
        <v>0</v>
      </c>
      <c r="J18" s="396">
        <v>0</v>
      </c>
      <c r="K18" s="393">
        <v>120</v>
      </c>
      <c r="L18" s="396">
        <f t="shared" si="0"/>
        <v>0</v>
      </c>
      <c r="M18" s="52">
        <f t="shared" si="1"/>
        <v>120</v>
      </c>
    </row>
    <row r="19" spans="1:13">
      <c r="A19" s="40"/>
      <c r="B19" s="40"/>
      <c r="C19" s="39"/>
      <c r="D19" s="182"/>
      <c r="E19" s="38"/>
      <c r="F19" s="38"/>
      <c r="G19" s="38"/>
      <c r="H19" s="183"/>
      <c r="I19" s="396">
        <v>0</v>
      </c>
      <c r="J19" s="396">
        <v>0</v>
      </c>
      <c r="K19" s="393">
        <v>120</v>
      </c>
      <c r="L19" s="396">
        <f t="shared" si="0"/>
        <v>0</v>
      </c>
      <c r="M19" s="52">
        <f t="shared" si="1"/>
        <v>120</v>
      </c>
    </row>
    <row r="20" spans="1:13">
      <c r="A20" s="40"/>
      <c r="B20" s="40"/>
      <c r="C20" s="39"/>
      <c r="D20" s="182"/>
      <c r="E20" s="38"/>
      <c r="F20" s="38"/>
      <c r="G20" s="38"/>
      <c r="H20" s="183"/>
      <c r="I20" s="396">
        <v>0</v>
      </c>
      <c r="J20" s="396">
        <v>0</v>
      </c>
      <c r="K20" s="393">
        <v>120</v>
      </c>
      <c r="L20" s="396">
        <f t="shared" si="0"/>
        <v>0</v>
      </c>
      <c r="M20" s="52">
        <f t="shared" si="1"/>
        <v>120</v>
      </c>
    </row>
    <row r="21" spans="1:13">
      <c r="A21" s="40"/>
      <c r="B21" s="40"/>
      <c r="C21" s="39"/>
      <c r="D21" s="182"/>
      <c r="E21" s="38"/>
      <c r="F21" s="38"/>
      <c r="G21" s="38"/>
      <c r="H21" s="183"/>
      <c r="I21" s="396">
        <v>0</v>
      </c>
      <c r="J21" s="396">
        <v>0</v>
      </c>
      <c r="K21" s="393">
        <v>120</v>
      </c>
      <c r="L21" s="396">
        <f t="shared" si="0"/>
        <v>0</v>
      </c>
      <c r="M21" s="52">
        <f t="shared" si="1"/>
        <v>120</v>
      </c>
    </row>
    <row r="22" spans="1:13">
      <c r="A22" s="40"/>
      <c r="B22" s="40"/>
      <c r="C22" s="39"/>
      <c r="D22" s="182"/>
      <c r="E22" s="38"/>
      <c r="F22" s="38"/>
      <c r="G22" s="38"/>
      <c r="H22" s="183"/>
      <c r="I22" s="396">
        <v>0</v>
      </c>
      <c r="J22" s="396">
        <v>0</v>
      </c>
      <c r="K22" s="393">
        <v>120</v>
      </c>
      <c r="L22" s="396">
        <f t="shared" si="0"/>
        <v>0</v>
      </c>
      <c r="M22" s="52">
        <f t="shared" si="1"/>
        <v>120</v>
      </c>
    </row>
    <row r="23" spans="1:13">
      <c r="A23" s="40"/>
      <c r="B23" s="40"/>
      <c r="C23" s="39"/>
      <c r="D23" s="182"/>
      <c r="E23" s="38"/>
      <c r="F23" s="38"/>
      <c r="G23" s="38"/>
      <c r="H23" s="183"/>
      <c r="I23" s="396">
        <v>0</v>
      </c>
      <c r="J23" s="396">
        <v>0</v>
      </c>
      <c r="K23" s="393">
        <v>120</v>
      </c>
      <c r="L23" s="396">
        <f t="shared" si="0"/>
        <v>0</v>
      </c>
      <c r="M23" s="52">
        <f t="shared" si="1"/>
        <v>120</v>
      </c>
    </row>
    <row r="24" spans="1:13">
      <c r="A24" s="40"/>
      <c r="B24" s="40"/>
      <c r="C24" s="39"/>
      <c r="D24" s="182"/>
      <c r="E24" s="38"/>
      <c r="F24" s="38"/>
      <c r="G24" s="38"/>
      <c r="H24" s="183"/>
      <c r="I24" s="396">
        <v>0</v>
      </c>
      <c r="J24" s="396">
        <v>0</v>
      </c>
      <c r="K24" s="393">
        <v>120</v>
      </c>
      <c r="L24" s="396">
        <f t="shared" si="0"/>
        <v>0</v>
      </c>
      <c r="M24" s="52">
        <f t="shared" si="1"/>
        <v>120</v>
      </c>
    </row>
    <row r="25" spans="1:13">
      <c r="A25" s="40"/>
      <c r="B25" s="40"/>
      <c r="C25" s="39"/>
      <c r="D25" s="182"/>
      <c r="E25" s="38"/>
      <c r="F25" s="38"/>
      <c r="G25" s="38"/>
      <c r="H25" s="183"/>
      <c r="I25" s="396">
        <v>0</v>
      </c>
      <c r="J25" s="396">
        <v>0</v>
      </c>
      <c r="K25" s="393">
        <v>120</v>
      </c>
      <c r="L25" s="396">
        <f t="shared" si="0"/>
        <v>0</v>
      </c>
      <c r="M25" s="52">
        <f t="shared" si="1"/>
        <v>120</v>
      </c>
    </row>
    <row r="26" spans="1:13">
      <c r="A26" s="40"/>
      <c r="B26" s="40"/>
      <c r="C26" s="39"/>
      <c r="D26" s="182"/>
      <c r="E26" s="38"/>
      <c r="F26" s="38"/>
      <c r="G26" s="38"/>
      <c r="H26" s="183"/>
      <c r="I26" s="396">
        <v>0</v>
      </c>
      <c r="J26" s="396">
        <v>0</v>
      </c>
      <c r="K26" s="393">
        <v>120</v>
      </c>
      <c r="L26" s="396">
        <f t="shared" si="0"/>
        <v>0</v>
      </c>
      <c r="M26" s="52">
        <f t="shared" si="1"/>
        <v>120</v>
      </c>
    </row>
    <row r="27" spans="1:13">
      <c r="A27" s="40"/>
      <c r="B27" s="40"/>
      <c r="C27" s="39"/>
      <c r="D27" s="182"/>
      <c r="E27" s="38"/>
      <c r="F27" s="38"/>
      <c r="G27" s="38"/>
      <c r="H27" s="183"/>
      <c r="I27" s="396">
        <v>0</v>
      </c>
      <c r="J27" s="396">
        <v>0</v>
      </c>
      <c r="K27" s="393">
        <v>120</v>
      </c>
      <c r="L27" s="396">
        <f t="shared" si="0"/>
        <v>0</v>
      </c>
      <c r="M27" s="52">
        <f t="shared" si="1"/>
        <v>120</v>
      </c>
    </row>
    <row r="28" spans="1:13">
      <c r="A28" s="40"/>
      <c r="B28" s="40"/>
      <c r="C28" s="39"/>
      <c r="D28" s="182"/>
      <c r="E28" s="38"/>
      <c r="F28" s="38"/>
      <c r="G28" s="38"/>
      <c r="H28" s="183"/>
      <c r="I28" s="396">
        <v>0</v>
      </c>
      <c r="J28" s="396">
        <v>0</v>
      </c>
      <c r="K28" s="393">
        <v>120</v>
      </c>
      <c r="L28" s="396">
        <f t="shared" si="0"/>
        <v>0</v>
      </c>
      <c r="M28" s="52">
        <f t="shared" si="1"/>
        <v>120</v>
      </c>
    </row>
    <row r="29" spans="1:13">
      <c r="A29" s="40"/>
      <c r="B29" s="40"/>
      <c r="C29" s="39"/>
      <c r="D29" s="182"/>
      <c r="E29" s="38"/>
      <c r="F29" s="38"/>
      <c r="G29" s="38"/>
      <c r="H29" s="183"/>
      <c r="I29" s="396">
        <v>0</v>
      </c>
      <c r="J29" s="396">
        <v>0</v>
      </c>
      <c r="K29" s="393">
        <v>120</v>
      </c>
      <c r="L29" s="396">
        <f t="shared" si="0"/>
        <v>0</v>
      </c>
      <c r="M29" s="52">
        <f t="shared" si="1"/>
        <v>120</v>
      </c>
    </row>
    <row r="30" spans="1:13">
      <c r="A30" s="40"/>
      <c r="B30" s="40"/>
      <c r="C30" s="39"/>
      <c r="D30" s="182"/>
      <c r="E30" s="38"/>
      <c r="F30" s="38"/>
      <c r="G30" s="38"/>
      <c r="H30" s="183"/>
      <c r="I30" s="396">
        <v>0</v>
      </c>
      <c r="J30" s="396">
        <v>0</v>
      </c>
      <c r="K30" s="393">
        <v>120</v>
      </c>
      <c r="L30" s="396">
        <f t="shared" si="0"/>
        <v>0</v>
      </c>
      <c r="M30" s="52">
        <f t="shared" si="1"/>
        <v>120</v>
      </c>
    </row>
    <row r="31" spans="1:13">
      <c r="A31" s="40"/>
      <c r="B31" s="40"/>
      <c r="C31" s="39"/>
      <c r="D31" s="182"/>
      <c r="E31" s="38"/>
      <c r="F31" s="38"/>
      <c r="G31" s="38"/>
      <c r="H31" s="183"/>
      <c r="I31" s="396">
        <v>0</v>
      </c>
      <c r="J31" s="396">
        <v>0</v>
      </c>
      <c r="K31" s="393">
        <v>120</v>
      </c>
      <c r="L31" s="396">
        <f t="shared" si="0"/>
        <v>0</v>
      </c>
      <c r="M31" s="52">
        <f t="shared" si="1"/>
        <v>120</v>
      </c>
    </row>
    <row r="32" spans="1:13">
      <c r="A32" s="40"/>
      <c r="B32" s="40"/>
      <c r="C32" s="39"/>
      <c r="D32" s="182"/>
      <c r="E32" s="38"/>
      <c r="F32" s="38"/>
      <c r="G32" s="38"/>
      <c r="H32" s="183"/>
      <c r="I32" s="396">
        <v>0</v>
      </c>
      <c r="J32" s="396">
        <v>0</v>
      </c>
      <c r="K32" s="393">
        <v>120</v>
      </c>
      <c r="L32" s="396">
        <f t="shared" si="0"/>
        <v>0</v>
      </c>
      <c r="M32" s="52">
        <f t="shared" si="1"/>
        <v>120</v>
      </c>
    </row>
    <row r="33" spans="1:13">
      <c r="A33" s="40"/>
      <c r="B33" s="40"/>
      <c r="C33" s="39"/>
      <c r="D33" s="182"/>
      <c r="E33" s="38"/>
      <c r="F33" s="38"/>
      <c r="G33" s="38"/>
      <c r="H33" s="183"/>
      <c r="I33" s="396">
        <v>0</v>
      </c>
      <c r="J33" s="396">
        <v>0</v>
      </c>
      <c r="K33" s="393">
        <v>120</v>
      </c>
      <c r="L33" s="396">
        <f t="shared" si="0"/>
        <v>0</v>
      </c>
      <c r="M33" s="52">
        <f t="shared" si="1"/>
        <v>120</v>
      </c>
    </row>
    <row r="34" spans="1:13">
      <c r="A34" s="45"/>
      <c r="B34" s="45"/>
      <c r="C34" s="47"/>
      <c r="D34" s="184"/>
      <c r="E34" s="42"/>
      <c r="F34" s="42"/>
      <c r="G34" s="42"/>
      <c r="H34" s="185"/>
      <c r="I34" s="397">
        <v>0</v>
      </c>
      <c r="J34" s="397">
        <v>0</v>
      </c>
      <c r="K34" s="394">
        <v>120</v>
      </c>
      <c r="L34" s="397">
        <f>J34-I34</f>
        <v>0</v>
      </c>
      <c r="M34" s="48">
        <f t="shared" si="1"/>
        <v>120</v>
      </c>
    </row>
  </sheetData>
  <mergeCells count="2">
    <mergeCell ref="A3:H3"/>
    <mergeCell ref="I3:J3"/>
  </mergeCells>
  <phoneticPr fontId="0" type="noConversion"/>
  <conditionalFormatting sqref="M35:M65536 M3">
    <cfRule type="cellIs" dxfId="6" priority="1" stopIfTrue="1" operator="equal">
      <formula>120</formula>
    </cfRule>
  </conditionalFormatting>
  <conditionalFormatting sqref="L5:L34 I5:J34">
    <cfRule type="cellIs" dxfId="5" priority="2" stopIfTrue="1" operator="equal">
      <formula>0</formula>
    </cfRule>
  </conditionalFormatting>
  <printOptions horizontalCentered="1"/>
  <pageMargins left="0.19685039370078741" right="0.19685039370078741" top="0.98425196850393704" bottom="0.98425196850393704" header="0.51181102362204722" footer="0.51181102362204722"/>
  <pageSetup paperSize="9" orientation="landscape" horizontalDpi="300" verticalDpi="300" r:id="rId1"/>
  <headerFooter alignWithMargins="0">
    <oddFooter>&amp;L&amp;8Vorlage: Sören Marquardt HSVRM, Dateiversion 2014
Druck: &amp;D, &amp;T Uhr.&amp;C&amp;8Datei: &amp;F
Blatt: &amp;A&amp;R&amp;8Seite:
&amp;P/&amp;N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4"/>
  <sheetViews>
    <sheetView tabSelected="1" workbookViewId="0">
      <pane ySplit="4" topLeftCell="A5" activePane="bottomLeft" state="frozen"/>
      <selection sqref="A1:H1"/>
      <selection pane="bottomLeft" activeCell="E16" sqref="E16"/>
    </sheetView>
  </sheetViews>
  <sheetFormatPr baseColWidth="10" defaultRowHeight="11.25"/>
  <cols>
    <col min="1" max="1" width="5" style="49" bestFit="1" customWidth="1"/>
    <col min="2" max="2" width="5.42578125" style="49" bestFit="1" customWidth="1"/>
    <col min="3" max="3" width="5.140625" style="50" bestFit="1" customWidth="1"/>
    <col min="4" max="4" width="10.7109375" style="51" customWidth="1"/>
    <col min="5" max="5" width="12.5703125" style="51" bestFit="1" customWidth="1"/>
    <col min="6" max="6" width="25.7109375" style="51" customWidth="1"/>
    <col min="7" max="7" width="7.7109375" style="51" bestFit="1" customWidth="1"/>
    <col min="8" max="8" width="15.7109375" style="51" customWidth="1"/>
    <col min="9" max="9" width="7" style="49" hidden="1" customWidth="1"/>
    <col min="10" max="10" width="12.7109375" style="177" customWidth="1"/>
    <col min="11" max="12" width="9.5703125" style="173" hidden="1" customWidth="1"/>
    <col min="13" max="13" width="7" style="49" hidden="1" customWidth="1"/>
    <col min="14" max="16384" width="11.42578125" style="3"/>
  </cols>
  <sheetData>
    <row r="1" spans="1:13" ht="12">
      <c r="A1" s="217" t="str">
        <f>Stammdaten!A20</f>
        <v>Kreismeisterschaft im Turnierhundsport  (HSV Betziesdorf / HSVRM / Kreisgruppe 2) am: 07.05.2017</v>
      </c>
    </row>
    <row r="2" spans="1:13" ht="12">
      <c r="A2" s="399" t="str">
        <f>Stammdaten!A21</f>
        <v xml:space="preserve">PL: Lothar Biesenroth LR THS: Petra Gerstner (HSVRM)   </v>
      </c>
    </row>
    <row r="3" spans="1:13">
      <c r="A3" s="574" t="str">
        <f>"GELÄNDELAUF 5000 Meter (Anzahl: "&amp;COUNT(A5:A34)&amp;")"</f>
        <v>GELÄNDELAUF 5000 Meter (Anzahl: 3)</v>
      </c>
      <c r="B3" s="575"/>
      <c r="C3" s="575"/>
      <c r="D3" s="575"/>
      <c r="E3" s="575"/>
      <c r="F3" s="575"/>
      <c r="G3" s="575"/>
      <c r="H3" s="576"/>
      <c r="J3" s="1" t="s">
        <v>31</v>
      </c>
      <c r="K3" s="424"/>
      <c r="L3" s="424"/>
      <c r="M3" s="424"/>
    </row>
    <row r="4" spans="1:13" ht="12" thickBot="1">
      <c r="A4" s="503" t="s">
        <v>11</v>
      </c>
      <c r="B4" s="504" t="s">
        <v>13</v>
      </c>
      <c r="C4" s="504" t="s">
        <v>30</v>
      </c>
      <c r="D4" s="505" t="s">
        <v>2</v>
      </c>
      <c r="E4" s="505" t="s">
        <v>1</v>
      </c>
      <c r="F4" s="505" t="s">
        <v>3</v>
      </c>
      <c r="G4" s="505" t="s">
        <v>94</v>
      </c>
      <c r="H4" s="505" t="s">
        <v>0</v>
      </c>
      <c r="I4" s="504" t="s">
        <v>37</v>
      </c>
      <c r="J4" s="506" t="s">
        <v>10</v>
      </c>
      <c r="K4" s="578" t="s">
        <v>34</v>
      </c>
      <c r="L4" s="578"/>
      <c r="M4" s="2" t="s">
        <v>36</v>
      </c>
    </row>
    <row r="5" spans="1:13">
      <c r="A5" s="45">
        <v>1</v>
      </c>
      <c r="B5" s="48" t="s">
        <v>124</v>
      </c>
      <c r="C5" s="501">
        <v>1</v>
      </c>
      <c r="D5" s="502" t="s">
        <v>126</v>
      </c>
      <c r="E5" s="502" t="s">
        <v>125</v>
      </c>
      <c r="F5" s="502" t="s">
        <v>127</v>
      </c>
      <c r="G5" s="502" t="s">
        <v>47</v>
      </c>
      <c r="H5" s="502" t="s">
        <v>120</v>
      </c>
      <c r="I5" s="48">
        <v>300</v>
      </c>
      <c r="J5" s="188" t="s">
        <v>212</v>
      </c>
      <c r="K5" s="175">
        <f>VALUE(RIGHT(J5,2))</f>
        <v>4</v>
      </c>
      <c r="L5" s="175">
        <f>IF(OR(K5=0,K5=15,K5=30,K5=45),K5/15,ROUNDDOWN(K5/15,0)+1)</f>
        <v>1</v>
      </c>
      <c r="M5" s="44" t="e">
        <f t="shared" ref="M5:M34" si="0">I5-(ROUNDDOWN(J5,0)*4)-L5</f>
        <v>#VALUE!</v>
      </c>
    </row>
    <row r="6" spans="1:13">
      <c r="A6" s="500"/>
      <c r="B6" s="500"/>
      <c r="C6" s="1"/>
      <c r="D6" s="499"/>
      <c r="E6" s="499"/>
      <c r="F6" s="499"/>
      <c r="G6" s="499"/>
      <c r="H6" s="499"/>
      <c r="I6" s="497">
        <v>300</v>
      </c>
      <c r="J6" s="498" t="s">
        <v>35</v>
      </c>
      <c r="K6" s="174">
        <f t="shared" ref="K6:K34" si="1">VALUE(RIGHT(J6,2))</f>
        <v>0</v>
      </c>
      <c r="L6" s="174">
        <f t="shared" ref="L6:L34" si="2">IF(OR(K6=0,K6=15,K6=30,K6=45),K6/15,ROUNDDOWN(K6/15,0)+1)</f>
        <v>0</v>
      </c>
      <c r="M6" s="52">
        <f t="shared" si="0"/>
        <v>300</v>
      </c>
    </row>
    <row r="7" spans="1:13">
      <c r="A7" s="548">
        <v>2</v>
      </c>
      <c r="B7" s="548" t="s">
        <v>128</v>
      </c>
      <c r="C7" s="549"/>
      <c r="D7" s="550" t="s">
        <v>130</v>
      </c>
      <c r="E7" s="550" t="s">
        <v>129</v>
      </c>
      <c r="F7" s="550" t="s">
        <v>113</v>
      </c>
      <c r="G7" s="550" t="s">
        <v>47</v>
      </c>
      <c r="H7" s="550" t="s">
        <v>120</v>
      </c>
      <c r="I7" s="551">
        <v>300</v>
      </c>
      <c r="J7" s="552" t="s">
        <v>35</v>
      </c>
      <c r="K7" s="174">
        <f t="shared" si="1"/>
        <v>0</v>
      </c>
      <c r="L7" s="174">
        <f t="shared" si="2"/>
        <v>0</v>
      </c>
      <c r="M7" s="52">
        <f t="shared" si="0"/>
        <v>300</v>
      </c>
    </row>
    <row r="8" spans="1:13">
      <c r="A8" s="500"/>
      <c r="B8" s="500"/>
      <c r="C8" s="1"/>
      <c r="D8" s="499"/>
      <c r="E8" s="499"/>
      <c r="F8" s="499"/>
      <c r="G8" s="499"/>
      <c r="H8" s="499"/>
      <c r="I8" s="497">
        <v>300</v>
      </c>
      <c r="J8" s="498" t="s">
        <v>35</v>
      </c>
      <c r="K8" s="174">
        <f t="shared" si="1"/>
        <v>0</v>
      </c>
      <c r="L8" s="174">
        <f t="shared" si="2"/>
        <v>0</v>
      </c>
      <c r="M8" s="52">
        <f t="shared" si="0"/>
        <v>300</v>
      </c>
    </row>
    <row r="9" spans="1:13">
      <c r="A9" s="500">
        <v>3</v>
      </c>
      <c r="B9" s="500" t="s">
        <v>115</v>
      </c>
      <c r="C9" s="1">
        <v>1</v>
      </c>
      <c r="D9" s="499" t="s">
        <v>132</v>
      </c>
      <c r="E9" s="499" t="s">
        <v>131</v>
      </c>
      <c r="F9" s="499" t="s">
        <v>133</v>
      </c>
      <c r="G9" s="499" t="s">
        <v>47</v>
      </c>
      <c r="H9" s="499" t="s">
        <v>120</v>
      </c>
      <c r="I9" s="497">
        <v>300</v>
      </c>
      <c r="J9" s="498" t="s">
        <v>213</v>
      </c>
      <c r="K9" s="174">
        <f t="shared" si="1"/>
        <v>36</v>
      </c>
      <c r="L9" s="174">
        <f t="shared" si="2"/>
        <v>3</v>
      </c>
      <c r="M9" s="52">
        <f t="shared" si="0"/>
        <v>177</v>
      </c>
    </row>
    <row r="10" spans="1:13">
      <c r="A10" s="500"/>
      <c r="B10" s="500"/>
      <c r="C10" s="1"/>
      <c r="D10" s="499"/>
      <c r="E10" s="499"/>
      <c r="F10" s="499"/>
      <c r="G10" s="499"/>
      <c r="H10" s="499"/>
      <c r="I10" s="497">
        <v>300</v>
      </c>
      <c r="J10" s="498" t="s">
        <v>35</v>
      </c>
      <c r="K10" s="174">
        <f t="shared" si="1"/>
        <v>0</v>
      </c>
      <c r="L10" s="174">
        <f t="shared" si="2"/>
        <v>0</v>
      </c>
      <c r="M10" s="52">
        <f t="shared" si="0"/>
        <v>300</v>
      </c>
    </row>
    <row r="11" spans="1:13">
      <c r="A11" s="500"/>
      <c r="B11" s="500"/>
      <c r="C11" s="1"/>
      <c r="D11" s="499"/>
      <c r="E11" s="499"/>
      <c r="F11" s="499"/>
      <c r="G11" s="499"/>
      <c r="H11" s="499"/>
      <c r="I11" s="497">
        <v>300</v>
      </c>
      <c r="J11" s="498" t="s">
        <v>35</v>
      </c>
      <c r="K11" s="174">
        <f t="shared" si="1"/>
        <v>0</v>
      </c>
      <c r="L11" s="174">
        <f t="shared" si="2"/>
        <v>0</v>
      </c>
      <c r="M11" s="52">
        <f t="shared" si="0"/>
        <v>300</v>
      </c>
    </row>
    <row r="12" spans="1:13">
      <c r="A12" s="500"/>
      <c r="B12" s="500"/>
      <c r="C12" s="1"/>
      <c r="D12" s="499"/>
      <c r="E12" s="499"/>
      <c r="F12" s="499"/>
      <c r="G12" s="499"/>
      <c r="H12" s="499"/>
      <c r="I12" s="497">
        <v>300</v>
      </c>
      <c r="J12" s="498" t="s">
        <v>35</v>
      </c>
      <c r="K12" s="174">
        <f t="shared" si="1"/>
        <v>0</v>
      </c>
      <c r="L12" s="174">
        <f t="shared" si="2"/>
        <v>0</v>
      </c>
      <c r="M12" s="52">
        <f t="shared" si="0"/>
        <v>300</v>
      </c>
    </row>
    <row r="13" spans="1:13">
      <c r="A13" s="500"/>
      <c r="B13" s="500"/>
      <c r="C13" s="1"/>
      <c r="D13" s="499"/>
      <c r="E13" s="499"/>
      <c r="F13" s="499"/>
      <c r="G13" s="499"/>
      <c r="H13" s="499"/>
      <c r="I13" s="497">
        <v>300</v>
      </c>
      <c r="J13" s="498" t="s">
        <v>35</v>
      </c>
      <c r="K13" s="174">
        <f t="shared" si="1"/>
        <v>0</v>
      </c>
      <c r="L13" s="174">
        <f t="shared" si="2"/>
        <v>0</v>
      </c>
      <c r="M13" s="52">
        <f t="shared" si="0"/>
        <v>300</v>
      </c>
    </row>
    <row r="14" spans="1:13">
      <c r="A14" s="500"/>
      <c r="B14" s="500"/>
      <c r="C14" s="1"/>
      <c r="D14" s="499"/>
      <c r="E14" s="499"/>
      <c r="F14" s="499"/>
      <c r="G14" s="499"/>
      <c r="H14" s="499"/>
      <c r="I14" s="497">
        <v>300</v>
      </c>
      <c r="J14" s="498" t="s">
        <v>35</v>
      </c>
      <c r="K14" s="174">
        <f t="shared" si="1"/>
        <v>0</v>
      </c>
      <c r="L14" s="174">
        <f t="shared" si="2"/>
        <v>0</v>
      </c>
      <c r="M14" s="52">
        <f t="shared" si="0"/>
        <v>300</v>
      </c>
    </row>
    <row r="15" spans="1:13">
      <c r="A15" s="500"/>
      <c r="B15" s="500"/>
      <c r="C15" s="1"/>
      <c r="D15" s="499"/>
      <c r="E15" s="499"/>
      <c r="F15" s="499"/>
      <c r="G15" s="499"/>
      <c r="H15" s="499"/>
      <c r="I15" s="497">
        <v>300</v>
      </c>
      <c r="J15" s="498" t="s">
        <v>35</v>
      </c>
      <c r="K15" s="174">
        <f t="shared" si="1"/>
        <v>0</v>
      </c>
      <c r="L15" s="174">
        <f t="shared" si="2"/>
        <v>0</v>
      </c>
      <c r="M15" s="52">
        <f t="shared" si="0"/>
        <v>300</v>
      </c>
    </row>
    <row r="16" spans="1:13">
      <c r="A16" s="500"/>
      <c r="B16" s="500"/>
      <c r="C16" s="1"/>
      <c r="D16" s="499"/>
      <c r="E16" s="499"/>
      <c r="F16" s="499"/>
      <c r="G16" s="499"/>
      <c r="H16" s="499"/>
      <c r="I16" s="497">
        <v>300</v>
      </c>
      <c r="J16" s="498" t="s">
        <v>35</v>
      </c>
      <c r="K16" s="174">
        <f t="shared" si="1"/>
        <v>0</v>
      </c>
      <c r="L16" s="174">
        <f t="shared" si="2"/>
        <v>0</v>
      </c>
      <c r="M16" s="52">
        <f t="shared" si="0"/>
        <v>300</v>
      </c>
    </row>
    <row r="17" spans="1:13">
      <c r="A17" s="500"/>
      <c r="B17" s="500"/>
      <c r="C17" s="1"/>
      <c r="D17" s="499"/>
      <c r="E17" s="499"/>
      <c r="F17" s="499"/>
      <c r="G17" s="499"/>
      <c r="H17" s="499"/>
      <c r="I17" s="497">
        <v>300</v>
      </c>
      <c r="J17" s="498" t="s">
        <v>35</v>
      </c>
      <c r="K17" s="174">
        <f t="shared" si="1"/>
        <v>0</v>
      </c>
      <c r="L17" s="174">
        <f t="shared" si="2"/>
        <v>0</v>
      </c>
      <c r="M17" s="52">
        <f t="shared" si="0"/>
        <v>300</v>
      </c>
    </row>
    <row r="18" spans="1:13">
      <c r="A18" s="500"/>
      <c r="B18" s="500"/>
      <c r="C18" s="1"/>
      <c r="D18" s="499"/>
      <c r="E18" s="499"/>
      <c r="F18" s="499"/>
      <c r="G18" s="499"/>
      <c r="H18" s="499"/>
      <c r="I18" s="497">
        <v>300</v>
      </c>
      <c r="J18" s="498" t="s">
        <v>35</v>
      </c>
      <c r="K18" s="174">
        <f t="shared" si="1"/>
        <v>0</v>
      </c>
      <c r="L18" s="174">
        <f t="shared" si="2"/>
        <v>0</v>
      </c>
      <c r="M18" s="52">
        <f t="shared" si="0"/>
        <v>300</v>
      </c>
    </row>
    <row r="19" spans="1:13">
      <c r="A19" s="500"/>
      <c r="B19" s="500"/>
      <c r="C19" s="1"/>
      <c r="D19" s="499"/>
      <c r="E19" s="499"/>
      <c r="F19" s="499"/>
      <c r="G19" s="499"/>
      <c r="H19" s="499"/>
      <c r="I19" s="497">
        <v>300</v>
      </c>
      <c r="J19" s="498" t="s">
        <v>35</v>
      </c>
      <c r="K19" s="174">
        <f t="shared" si="1"/>
        <v>0</v>
      </c>
      <c r="L19" s="174">
        <f t="shared" si="2"/>
        <v>0</v>
      </c>
      <c r="M19" s="52">
        <f t="shared" si="0"/>
        <v>300</v>
      </c>
    </row>
    <row r="20" spans="1:13">
      <c r="A20" s="500"/>
      <c r="B20" s="500"/>
      <c r="C20" s="1"/>
      <c r="D20" s="499"/>
      <c r="E20" s="499"/>
      <c r="F20" s="499"/>
      <c r="G20" s="499"/>
      <c r="H20" s="499"/>
      <c r="I20" s="497">
        <v>300</v>
      </c>
      <c r="J20" s="498" t="s">
        <v>35</v>
      </c>
      <c r="K20" s="174">
        <f t="shared" si="1"/>
        <v>0</v>
      </c>
      <c r="L20" s="174">
        <f t="shared" si="2"/>
        <v>0</v>
      </c>
      <c r="M20" s="52">
        <f t="shared" si="0"/>
        <v>300</v>
      </c>
    </row>
    <row r="21" spans="1:13">
      <c r="A21" s="500"/>
      <c r="B21" s="500"/>
      <c r="C21" s="1"/>
      <c r="D21" s="499"/>
      <c r="E21" s="499"/>
      <c r="F21" s="499"/>
      <c r="G21" s="499"/>
      <c r="H21" s="499"/>
      <c r="I21" s="497">
        <v>300</v>
      </c>
      <c r="J21" s="498" t="s">
        <v>35</v>
      </c>
      <c r="K21" s="174">
        <f t="shared" si="1"/>
        <v>0</v>
      </c>
      <c r="L21" s="174">
        <f t="shared" si="2"/>
        <v>0</v>
      </c>
      <c r="M21" s="52">
        <f t="shared" si="0"/>
        <v>300</v>
      </c>
    </row>
    <row r="22" spans="1:13">
      <c r="A22" s="500"/>
      <c r="B22" s="500"/>
      <c r="C22" s="1"/>
      <c r="D22" s="499"/>
      <c r="E22" s="499"/>
      <c r="F22" s="499"/>
      <c r="G22" s="499"/>
      <c r="H22" s="499"/>
      <c r="I22" s="497">
        <v>300</v>
      </c>
      <c r="J22" s="498" t="s">
        <v>35</v>
      </c>
      <c r="K22" s="174">
        <f t="shared" si="1"/>
        <v>0</v>
      </c>
      <c r="L22" s="174">
        <f t="shared" si="2"/>
        <v>0</v>
      </c>
      <c r="M22" s="52">
        <f t="shared" si="0"/>
        <v>300</v>
      </c>
    </row>
    <row r="23" spans="1:13">
      <c r="A23" s="500"/>
      <c r="B23" s="500"/>
      <c r="C23" s="1"/>
      <c r="D23" s="499"/>
      <c r="E23" s="499"/>
      <c r="F23" s="499"/>
      <c r="G23" s="499"/>
      <c r="H23" s="499"/>
      <c r="I23" s="497">
        <v>300</v>
      </c>
      <c r="J23" s="498" t="s">
        <v>35</v>
      </c>
      <c r="K23" s="174">
        <f t="shared" si="1"/>
        <v>0</v>
      </c>
      <c r="L23" s="174">
        <f t="shared" si="2"/>
        <v>0</v>
      </c>
      <c r="M23" s="52">
        <f t="shared" si="0"/>
        <v>300</v>
      </c>
    </row>
    <row r="24" spans="1:13">
      <c r="A24" s="500"/>
      <c r="B24" s="500"/>
      <c r="C24" s="1"/>
      <c r="D24" s="499"/>
      <c r="E24" s="499"/>
      <c r="F24" s="499"/>
      <c r="G24" s="499"/>
      <c r="H24" s="499"/>
      <c r="I24" s="497">
        <v>300</v>
      </c>
      <c r="J24" s="498" t="s">
        <v>35</v>
      </c>
      <c r="K24" s="174">
        <f t="shared" si="1"/>
        <v>0</v>
      </c>
      <c r="L24" s="174">
        <f t="shared" si="2"/>
        <v>0</v>
      </c>
      <c r="M24" s="52">
        <f t="shared" si="0"/>
        <v>300</v>
      </c>
    </row>
    <row r="25" spans="1:13">
      <c r="A25" s="500"/>
      <c r="B25" s="500"/>
      <c r="C25" s="1"/>
      <c r="D25" s="499"/>
      <c r="E25" s="499"/>
      <c r="F25" s="499"/>
      <c r="G25" s="499"/>
      <c r="H25" s="499"/>
      <c r="I25" s="497">
        <v>300</v>
      </c>
      <c r="J25" s="498" t="s">
        <v>35</v>
      </c>
      <c r="K25" s="174">
        <f t="shared" si="1"/>
        <v>0</v>
      </c>
      <c r="L25" s="174">
        <f t="shared" si="2"/>
        <v>0</v>
      </c>
      <c r="M25" s="52">
        <f t="shared" si="0"/>
        <v>300</v>
      </c>
    </row>
    <row r="26" spans="1:13">
      <c r="A26" s="500"/>
      <c r="B26" s="500"/>
      <c r="C26" s="1"/>
      <c r="D26" s="499"/>
      <c r="E26" s="499"/>
      <c r="F26" s="499"/>
      <c r="G26" s="499"/>
      <c r="H26" s="499"/>
      <c r="I26" s="497">
        <v>300</v>
      </c>
      <c r="J26" s="498" t="s">
        <v>35</v>
      </c>
      <c r="K26" s="174">
        <f t="shared" si="1"/>
        <v>0</v>
      </c>
      <c r="L26" s="174">
        <f t="shared" si="2"/>
        <v>0</v>
      </c>
      <c r="M26" s="52">
        <f t="shared" si="0"/>
        <v>300</v>
      </c>
    </row>
    <row r="27" spans="1:13">
      <c r="A27" s="500"/>
      <c r="B27" s="500"/>
      <c r="C27" s="1"/>
      <c r="D27" s="499"/>
      <c r="E27" s="499"/>
      <c r="F27" s="499"/>
      <c r="G27" s="499"/>
      <c r="H27" s="499"/>
      <c r="I27" s="497">
        <v>300</v>
      </c>
      <c r="J27" s="498" t="s">
        <v>35</v>
      </c>
      <c r="K27" s="174">
        <f t="shared" si="1"/>
        <v>0</v>
      </c>
      <c r="L27" s="174">
        <f t="shared" si="2"/>
        <v>0</v>
      </c>
      <c r="M27" s="52">
        <f t="shared" si="0"/>
        <v>300</v>
      </c>
    </row>
    <row r="28" spans="1:13">
      <c r="A28" s="500"/>
      <c r="B28" s="500"/>
      <c r="C28" s="1"/>
      <c r="D28" s="499"/>
      <c r="E28" s="499"/>
      <c r="F28" s="499"/>
      <c r="G28" s="499"/>
      <c r="H28" s="499"/>
      <c r="I28" s="497">
        <v>300</v>
      </c>
      <c r="J28" s="498" t="s">
        <v>35</v>
      </c>
      <c r="K28" s="174">
        <f t="shared" si="1"/>
        <v>0</v>
      </c>
      <c r="L28" s="174">
        <f t="shared" si="2"/>
        <v>0</v>
      </c>
      <c r="M28" s="52">
        <f t="shared" si="0"/>
        <v>300</v>
      </c>
    </row>
    <row r="29" spans="1:13">
      <c r="A29" s="500"/>
      <c r="B29" s="500"/>
      <c r="C29" s="1"/>
      <c r="D29" s="499"/>
      <c r="E29" s="499"/>
      <c r="F29" s="499"/>
      <c r="G29" s="499"/>
      <c r="H29" s="499"/>
      <c r="I29" s="497">
        <v>300</v>
      </c>
      <c r="J29" s="498" t="s">
        <v>35</v>
      </c>
      <c r="K29" s="174">
        <f t="shared" si="1"/>
        <v>0</v>
      </c>
      <c r="L29" s="174">
        <f t="shared" si="2"/>
        <v>0</v>
      </c>
      <c r="M29" s="52">
        <f t="shared" si="0"/>
        <v>300</v>
      </c>
    </row>
    <row r="30" spans="1:13">
      <c r="A30" s="500"/>
      <c r="B30" s="500"/>
      <c r="C30" s="1"/>
      <c r="D30" s="499"/>
      <c r="E30" s="499"/>
      <c r="F30" s="499"/>
      <c r="G30" s="499"/>
      <c r="H30" s="499"/>
      <c r="I30" s="497">
        <v>300</v>
      </c>
      <c r="J30" s="498" t="s">
        <v>35</v>
      </c>
      <c r="K30" s="174">
        <f t="shared" si="1"/>
        <v>0</v>
      </c>
      <c r="L30" s="174">
        <f t="shared" si="2"/>
        <v>0</v>
      </c>
      <c r="M30" s="52">
        <f t="shared" si="0"/>
        <v>300</v>
      </c>
    </row>
    <row r="31" spans="1:13">
      <c r="A31" s="500"/>
      <c r="B31" s="500"/>
      <c r="C31" s="1"/>
      <c r="D31" s="499"/>
      <c r="E31" s="499"/>
      <c r="F31" s="499"/>
      <c r="G31" s="499"/>
      <c r="H31" s="499"/>
      <c r="I31" s="497">
        <v>300</v>
      </c>
      <c r="J31" s="498" t="s">
        <v>35</v>
      </c>
      <c r="K31" s="174">
        <f t="shared" si="1"/>
        <v>0</v>
      </c>
      <c r="L31" s="174">
        <f t="shared" si="2"/>
        <v>0</v>
      </c>
      <c r="M31" s="52">
        <f>I31-(ROUNDDOWN(J31,0)*4)-L31</f>
        <v>300</v>
      </c>
    </row>
    <row r="32" spans="1:13">
      <c r="A32" s="500"/>
      <c r="B32" s="500"/>
      <c r="C32" s="1"/>
      <c r="D32" s="499"/>
      <c r="E32" s="499"/>
      <c r="F32" s="499"/>
      <c r="G32" s="499"/>
      <c r="H32" s="499"/>
      <c r="I32" s="497">
        <v>300</v>
      </c>
      <c r="J32" s="498" t="s">
        <v>35</v>
      </c>
      <c r="K32" s="174">
        <f t="shared" si="1"/>
        <v>0</v>
      </c>
      <c r="L32" s="174">
        <f t="shared" si="2"/>
        <v>0</v>
      </c>
      <c r="M32" s="52">
        <f t="shared" si="0"/>
        <v>300</v>
      </c>
    </row>
    <row r="33" spans="1:13">
      <c r="A33" s="500"/>
      <c r="B33" s="500"/>
      <c r="C33" s="1"/>
      <c r="D33" s="499"/>
      <c r="E33" s="499"/>
      <c r="F33" s="499"/>
      <c r="G33" s="499"/>
      <c r="H33" s="499"/>
      <c r="I33" s="497">
        <v>300</v>
      </c>
      <c r="J33" s="498" t="s">
        <v>35</v>
      </c>
      <c r="K33" s="174">
        <f t="shared" si="1"/>
        <v>0</v>
      </c>
      <c r="L33" s="174">
        <f t="shared" si="2"/>
        <v>0</v>
      </c>
      <c r="M33" s="52">
        <f t="shared" si="0"/>
        <v>300</v>
      </c>
    </row>
    <row r="34" spans="1:13">
      <c r="A34" s="500"/>
      <c r="B34" s="500"/>
      <c r="C34" s="1"/>
      <c r="D34" s="499"/>
      <c r="E34" s="499"/>
      <c r="F34" s="499"/>
      <c r="G34" s="499"/>
      <c r="H34" s="499"/>
      <c r="I34" s="497">
        <v>300</v>
      </c>
      <c r="J34" s="498" t="s">
        <v>35</v>
      </c>
      <c r="K34" s="179">
        <f t="shared" si="1"/>
        <v>0</v>
      </c>
      <c r="L34" s="179">
        <f t="shared" si="2"/>
        <v>0</v>
      </c>
      <c r="M34" s="48">
        <f t="shared" si="0"/>
        <v>300</v>
      </c>
    </row>
  </sheetData>
  <mergeCells count="2">
    <mergeCell ref="A3:H3"/>
    <mergeCell ref="K4:L4"/>
  </mergeCells>
  <phoneticPr fontId="24" type="noConversion"/>
  <conditionalFormatting sqref="J5:L34">
    <cfRule type="cellIs" dxfId="4" priority="1" stopIfTrue="1" operator="equal">
      <formula>0</formula>
    </cfRule>
  </conditionalFormatting>
  <conditionalFormatting sqref="M35:M65536 M3">
    <cfRule type="cellIs" dxfId="3" priority="2" stopIfTrue="1" operator="equal">
      <formula>120</formula>
    </cfRule>
  </conditionalFormatting>
  <printOptions horizontalCentered="1"/>
  <pageMargins left="0.19685039370078741" right="0.19685039370078741" top="0.98425196850393704" bottom="0.98425196850393704" header="0.51181102362204722" footer="0.51181102362204722"/>
  <pageSetup paperSize="9" orientation="landscape" horizontalDpi="300" verticalDpi="300" r:id="rId1"/>
  <headerFooter alignWithMargins="0">
    <oddFooter>&amp;L&amp;8Vorlage: Sören Marquardt HSVRM, Dateiversion 2014
Druck: &amp;D, &amp;T Uhr.&amp;C&amp;8Datei: &amp;F
Blatt: &amp;A&amp;R&amp;8Seite:
&amp;P/&amp;N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4"/>
  <sheetViews>
    <sheetView workbookViewId="0">
      <pane ySplit="4" topLeftCell="A5" activePane="bottomLeft" state="frozen"/>
      <selection sqref="A1:H1"/>
      <selection pane="bottomLeft" activeCell="A5" sqref="A5"/>
    </sheetView>
  </sheetViews>
  <sheetFormatPr baseColWidth="10" defaultRowHeight="11.25"/>
  <cols>
    <col min="1" max="1" width="5" style="49" bestFit="1" customWidth="1"/>
    <col min="2" max="2" width="5.42578125" style="49" bestFit="1" customWidth="1"/>
    <col min="3" max="3" width="5.140625" style="50" bestFit="1" customWidth="1"/>
    <col min="4" max="5" width="10.7109375" style="51" customWidth="1"/>
    <col min="6" max="6" width="25.7109375" style="51" customWidth="1"/>
    <col min="7" max="7" width="7.7109375" style="51" bestFit="1" customWidth="1"/>
    <col min="8" max="8" width="15.7109375" style="51" customWidth="1"/>
    <col min="9" max="10" width="9.5703125" style="177" customWidth="1"/>
    <col min="11" max="11" width="7" style="49" hidden="1" customWidth="1"/>
    <col min="12" max="12" width="11.5703125" style="177" bestFit="1" customWidth="1"/>
    <col min="13" max="13" width="7" style="49" hidden="1" customWidth="1"/>
    <col min="14" max="16384" width="11.42578125" style="3"/>
  </cols>
  <sheetData>
    <row r="1" spans="1:13" ht="12">
      <c r="A1" s="217" t="str">
        <f>Stammdaten!A20</f>
        <v>Kreismeisterschaft im Turnierhundsport  (HSV Betziesdorf / HSVRM / Kreisgruppe 2) am: 07.05.2017</v>
      </c>
    </row>
    <row r="2" spans="1:13" ht="12">
      <c r="A2" s="399" t="str">
        <f>Stammdaten!A21</f>
        <v xml:space="preserve">PL: Lothar Biesenroth LR THS: Petra Gerstner (HSVRM)   </v>
      </c>
    </row>
    <row r="3" spans="1:13">
      <c r="A3" s="574" t="str">
        <f>"GELÄNDELAUF 5000 Meter (Anzahl: "&amp;COUNT(A5:A34)&amp;")"</f>
        <v>GELÄNDELAUF 5000 Meter (Anzahl: 1)</v>
      </c>
      <c r="B3" s="575"/>
      <c r="C3" s="575"/>
      <c r="D3" s="575"/>
      <c r="E3" s="575"/>
      <c r="F3" s="575"/>
      <c r="G3" s="575"/>
      <c r="H3" s="575"/>
      <c r="I3" s="579" t="s">
        <v>80</v>
      </c>
      <c r="J3" s="580"/>
      <c r="L3" s="476" t="s">
        <v>31</v>
      </c>
      <c r="M3" s="422"/>
    </row>
    <row r="4" spans="1:13">
      <c r="A4" s="1" t="s">
        <v>11</v>
      </c>
      <c r="B4" s="2" t="s">
        <v>13</v>
      </c>
      <c r="C4" s="2" t="s">
        <v>30</v>
      </c>
      <c r="D4" s="36" t="s">
        <v>2</v>
      </c>
      <c r="E4" s="36" t="s">
        <v>1</v>
      </c>
      <c r="F4" s="36" t="s">
        <v>3</v>
      </c>
      <c r="G4" s="36" t="s">
        <v>94</v>
      </c>
      <c r="H4" s="36" t="s">
        <v>0</v>
      </c>
      <c r="I4" s="391" t="s">
        <v>81</v>
      </c>
      <c r="J4" s="391" t="s">
        <v>82</v>
      </c>
      <c r="K4" s="2" t="s">
        <v>37</v>
      </c>
      <c r="L4" s="391" t="s">
        <v>10</v>
      </c>
      <c r="M4" s="423" t="s">
        <v>36</v>
      </c>
    </row>
    <row r="5" spans="1:13">
      <c r="A5" s="37">
        <v>1</v>
      </c>
      <c r="B5" s="44" t="s">
        <v>95</v>
      </c>
      <c r="C5" s="46">
        <v>1</v>
      </c>
      <c r="D5" s="180" t="s">
        <v>96</v>
      </c>
      <c r="E5" s="41" t="s">
        <v>97</v>
      </c>
      <c r="F5" s="41" t="s">
        <v>98</v>
      </c>
      <c r="G5" s="41" t="s">
        <v>47</v>
      </c>
      <c r="H5" s="181" t="s">
        <v>46</v>
      </c>
      <c r="I5" s="395">
        <v>0</v>
      </c>
      <c r="J5" s="395">
        <v>0</v>
      </c>
      <c r="K5" s="392">
        <v>300</v>
      </c>
      <c r="L5" s="395">
        <f t="shared" ref="L5:L34" si="0">J5-I5</f>
        <v>0</v>
      </c>
      <c r="M5" s="44">
        <f t="shared" ref="M5:M34" si="1">K5-((MINUTE(L5))*4)-(ROUNDUP(((SECOND(L5))/15),0))</f>
        <v>300</v>
      </c>
    </row>
    <row r="6" spans="1:13">
      <c r="A6" s="40"/>
      <c r="B6" s="40"/>
      <c r="C6" s="39"/>
      <c r="D6" s="182"/>
      <c r="E6" s="38"/>
      <c r="F6" s="38"/>
      <c r="G6" s="38"/>
      <c r="H6" s="183"/>
      <c r="I6" s="396">
        <v>0</v>
      </c>
      <c r="J6" s="396">
        <v>0</v>
      </c>
      <c r="K6" s="393">
        <v>300</v>
      </c>
      <c r="L6" s="396">
        <f t="shared" si="0"/>
        <v>0</v>
      </c>
      <c r="M6" s="52">
        <f t="shared" si="1"/>
        <v>300</v>
      </c>
    </row>
    <row r="7" spans="1:13">
      <c r="A7" s="40"/>
      <c r="B7" s="40"/>
      <c r="C7" s="39"/>
      <c r="D7" s="182"/>
      <c r="E7" s="38"/>
      <c r="F7" s="38"/>
      <c r="G7" s="38"/>
      <c r="H7" s="183"/>
      <c r="I7" s="396">
        <v>0</v>
      </c>
      <c r="J7" s="396">
        <v>0</v>
      </c>
      <c r="K7" s="393">
        <v>300</v>
      </c>
      <c r="L7" s="396">
        <f t="shared" si="0"/>
        <v>0</v>
      </c>
      <c r="M7" s="52">
        <f t="shared" si="1"/>
        <v>300</v>
      </c>
    </row>
    <row r="8" spans="1:13">
      <c r="A8" s="40"/>
      <c r="B8" s="40"/>
      <c r="C8" s="39"/>
      <c r="D8" s="182"/>
      <c r="E8" s="38"/>
      <c r="F8" s="38"/>
      <c r="G8" s="38"/>
      <c r="H8" s="183"/>
      <c r="I8" s="396">
        <v>0</v>
      </c>
      <c r="J8" s="396">
        <v>0</v>
      </c>
      <c r="K8" s="393">
        <v>300</v>
      </c>
      <c r="L8" s="396">
        <f t="shared" si="0"/>
        <v>0</v>
      </c>
      <c r="M8" s="52">
        <f t="shared" si="1"/>
        <v>300</v>
      </c>
    </row>
    <row r="9" spans="1:13">
      <c r="A9" s="40"/>
      <c r="B9" s="40"/>
      <c r="C9" s="39"/>
      <c r="D9" s="182"/>
      <c r="E9" s="38"/>
      <c r="F9" s="38"/>
      <c r="G9" s="38"/>
      <c r="H9" s="183"/>
      <c r="I9" s="396">
        <v>0</v>
      </c>
      <c r="J9" s="396">
        <v>0</v>
      </c>
      <c r="K9" s="393">
        <v>300</v>
      </c>
      <c r="L9" s="396">
        <f t="shared" si="0"/>
        <v>0</v>
      </c>
      <c r="M9" s="52">
        <f t="shared" si="1"/>
        <v>300</v>
      </c>
    </row>
    <row r="10" spans="1:13">
      <c r="A10" s="40"/>
      <c r="B10" s="40"/>
      <c r="C10" s="39"/>
      <c r="D10" s="182"/>
      <c r="E10" s="38"/>
      <c r="F10" s="38"/>
      <c r="G10" s="38"/>
      <c r="H10" s="183"/>
      <c r="I10" s="396">
        <v>0</v>
      </c>
      <c r="J10" s="396">
        <v>0</v>
      </c>
      <c r="K10" s="393">
        <v>300</v>
      </c>
      <c r="L10" s="396">
        <f t="shared" si="0"/>
        <v>0</v>
      </c>
      <c r="M10" s="52">
        <f t="shared" si="1"/>
        <v>300</v>
      </c>
    </row>
    <row r="11" spans="1:13">
      <c r="A11" s="40"/>
      <c r="B11" s="40"/>
      <c r="C11" s="39"/>
      <c r="D11" s="182"/>
      <c r="E11" s="38"/>
      <c r="F11" s="38"/>
      <c r="G11" s="38"/>
      <c r="H11" s="183"/>
      <c r="I11" s="396">
        <v>0</v>
      </c>
      <c r="J11" s="396">
        <v>0</v>
      </c>
      <c r="K11" s="393">
        <v>300</v>
      </c>
      <c r="L11" s="396">
        <f t="shared" si="0"/>
        <v>0</v>
      </c>
      <c r="M11" s="52">
        <f t="shared" si="1"/>
        <v>300</v>
      </c>
    </row>
    <row r="12" spans="1:13">
      <c r="A12" s="40"/>
      <c r="B12" s="40"/>
      <c r="C12" s="39"/>
      <c r="D12" s="182"/>
      <c r="E12" s="38"/>
      <c r="F12" s="38"/>
      <c r="G12" s="38"/>
      <c r="H12" s="183"/>
      <c r="I12" s="396">
        <v>0</v>
      </c>
      <c r="J12" s="396">
        <v>0</v>
      </c>
      <c r="K12" s="393">
        <v>300</v>
      </c>
      <c r="L12" s="396">
        <f t="shared" si="0"/>
        <v>0</v>
      </c>
      <c r="M12" s="52">
        <f t="shared" si="1"/>
        <v>300</v>
      </c>
    </row>
    <row r="13" spans="1:13">
      <c r="A13" s="40"/>
      <c r="B13" s="40"/>
      <c r="C13" s="39"/>
      <c r="D13" s="182"/>
      <c r="E13" s="38"/>
      <c r="F13" s="38"/>
      <c r="G13" s="38"/>
      <c r="H13" s="183"/>
      <c r="I13" s="396">
        <v>0</v>
      </c>
      <c r="J13" s="396">
        <v>0</v>
      </c>
      <c r="K13" s="393">
        <v>300</v>
      </c>
      <c r="L13" s="396">
        <f t="shared" si="0"/>
        <v>0</v>
      </c>
      <c r="M13" s="52">
        <f t="shared" si="1"/>
        <v>300</v>
      </c>
    </row>
    <row r="14" spans="1:13">
      <c r="A14" s="40"/>
      <c r="B14" s="40"/>
      <c r="C14" s="39"/>
      <c r="D14" s="182"/>
      <c r="E14" s="38"/>
      <c r="F14" s="38"/>
      <c r="G14" s="38"/>
      <c r="H14" s="183"/>
      <c r="I14" s="396">
        <v>0</v>
      </c>
      <c r="J14" s="396">
        <v>0</v>
      </c>
      <c r="K14" s="393">
        <v>300</v>
      </c>
      <c r="L14" s="396">
        <f t="shared" si="0"/>
        <v>0</v>
      </c>
      <c r="M14" s="52">
        <f t="shared" si="1"/>
        <v>300</v>
      </c>
    </row>
    <row r="15" spans="1:13">
      <c r="A15" s="40"/>
      <c r="B15" s="40"/>
      <c r="C15" s="39"/>
      <c r="D15" s="182"/>
      <c r="E15" s="38"/>
      <c r="F15" s="38"/>
      <c r="G15" s="38"/>
      <c r="H15" s="183"/>
      <c r="I15" s="396">
        <v>0</v>
      </c>
      <c r="J15" s="396">
        <v>0</v>
      </c>
      <c r="K15" s="393">
        <v>300</v>
      </c>
      <c r="L15" s="396">
        <f t="shared" si="0"/>
        <v>0</v>
      </c>
      <c r="M15" s="52">
        <f t="shared" si="1"/>
        <v>300</v>
      </c>
    </row>
    <row r="16" spans="1:13">
      <c r="A16" s="40"/>
      <c r="B16" s="40"/>
      <c r="C16" s="39"/>
      <c r="D16" s="182"/>
      <c r="E16" s="38"/>
      <c r="F16" s="38"/>
      <c r="G16" s="38"/>
      <c r="H16" s="183"/>
      <c r="I16" s="396">
        <v>0</v>
      </c>
      <c r="J16" s="396">
        <v>0</v>
      </c>
      <c r="K16" s="393">
        <v>300</v>
      </c>
      <c r="L16" s="396">
        <f t="shared" si="0"/>
        <v>0</v>
      </c>
      <c r="M16" s="52">
        <f t="shared" si="1"/>
        <v>300</v>
      </c>
    </row>
    <row r="17" spans="1:13">
      <c r="A17" s="40"/>
      <c r="B17" s="40"/>
      <c r="C17" s="39"/>
      <c r="D17" s="182"/>
      <c r="E17" s="38"/>
      <c r="F17" s="38"/>
      <c r="G17" s="38"/>
      <c r="H17" s="183"/>
      <c r="I17" s="396">
        <v>0</v>
      </c>
      <c r="J17" s="396">
        <v>0</v>
      </c>
      <c r="K17" s="393">
        <v>300</v>
      </c>
      <c r="L17" s="396">
        <f t="shared" si="0"/>
        <v>0</v>
      </c>
      <c r="M17" s="52">
        <f t="shared" si="1"/>
        <v>300</v>
      </c>
    </row>
    <row r="18" spans="1:13">
      <c r="A18" s="40"/>
      <c r="B18" s="40"/>
      <c r="C18" s="39"/>
      <c r="D18" s="182"/>
      <c r="E18" s="38"/>
      <c r="F18" s="38"/>
      <c r="G18" s="38"/>
      <c r="H18" s="183"/>
      <c r="I18" s="396">
        <v>0</v>
      </c>
      <c r="J18" s="396">
        <v>0</v>
      </c>
      <c r="K18" s="393">
        <v>300</v>
      </c>
      <c r="L18" s="396">
        <f t="shared" si="0"/>
        <v>0</v>
      </c>
      <c r="M18" s="52">
        <f t="shared" si="1"/>
        <v>300</v>
      </c>
    </row>
    <row r="19" spans="1:13">
      <c r="A19" s="40"/>
      <c r="B19" s="40"/>
      <c r="C19" s="39"/>
      <c r="D19" s="182"/>
      <c r="E19" s="38"/>
      <c r="F19" s="38"/>
      <c r="G19" s="38"/>
      <c r="H19" s="183"/>
      <c r="I19" s="396">
        <v>0</v>
      </c>
      <c r="J19" s="396">
        <v>0</v>
      </c>
      <c r="K19" s="393">
        <v>300</v>
      </c>
      <c r="L19" s="396">
        <f t="shared" si="0"/>
        <v>0</v>
      </c>
      <c r="M19" s="52">
        <f t="shared" si="1"/>
        <v>300</v>
      </c>
    </row>
    <row r="20" spans="1:13">
      <c r="A20" s="40"/>
      <c r="B20" s="40"/>
      <c r="C20" s="39"/>
      <c r="D20" s="182"/>
      <c r="E20" s="38"/>
      <c r="F20" s="38"/>
      <c r="G20" s="38"/>
      <c r="H20" s="183"/>
      <c r="I20" s="396">
        <v>0</v>
      </c>
      <c r="J20" s="396">
        <v>0</v>
      </c>
      <c r="K20" s="393">
        <v>300</v>
      </c>
      <c r="L20" s="396">
        <f t="shared" si="0"/>
        <v>0</v>
      </c>
      <c r="M20" s="52">
        <f t="shared" si="1"/>
        <v>300</v>
      </c>
    </row>
    <row r="21" spans="1:13">
      <c r="A21" s="40"/>
      <c r="B21" s="40"/>
      <c r="C21" s="39"/>
      <c r="D21" s="182"/>
      <c r="E21" s="38"/>
      <c r="F21" s="38"/>
      <c r="G21" s="38"/>
      <c r="H21" s="183"/>
      <c r="I21" s="396">
        <v>0</v>
      </c>
      <c r="J21" s="396">
        <v>0</v>
      </c>
      <c r="K21" s="393">
        <v>300</v>
      </c>
      <c r="L21" s="396">
        <f t="shared" si="0"/>
        <v>0</v>
      </c>
      <c r="M21" s="52">
        <f t="shared" si="1"/>
        <v>300</v>
      </c>
    </row>
    <row r="22" spans="1:13">
      <c r="A22" s="40"/>
      <c r="B22" s="40"/>
      <c r="C22" s="39"/>
      <c r="D22" s="182"/>
      <c r="E22" s="38"/>
      <c r="F22" s="38"/>
      <c r="G22" s="38"/>
      <c r="H22" s="183"/>
      <c r="I22" s="396">
        <v>0</v>
      </c>
      <c r="J22" s="396">
        <v>0</v>
      </c>
      <c r="K22" s="393">
        <v>300</v>
      </c>
      <c r="L22" s="396">
        <f t="shared" si="0"/>
        <v>0</v>
      </c>
      <c r="M22" s="52">
        <f t="shared" si="1"/>
        <v>300</v>
      </c>
    </row>
    <row r="23" spans="1:13">
      <c r="A23" s="40"/>
      <c r="B23" s="40"/>
      <c r="C23" s="39"/>
      <c r="D23" s="182"/>
      <c r="E23" s="38"/>
      <c r="F23" s="38"/>
      <c r="G23" s="38"/>
      <c r="H23" s="183"/>
      <c r="I23" s="396">
        <v>0</v>
      </c>
      <c r="J23" s="396">
        <v>0</v>
      </c>
      <c r="K23" s="393">
        <v>300</v>
      </c>
      <c r="L23" s="396">
        <f t="shared" si="0"/>
        <v>0</v>
      </c>
      <c r="M23" s="52">
        <f t="shared" si="1"/>
        <v>300</v>
      </c>
    </row>
    <row r="24" spans="1:13">
      <c r="A24" s="40"/>
      <c r="B24" s="40"/>
      <c r="C24" s="39"/>
      <c r="D24" s="182"/>
      <c r="E24" s="38"/>
      <c r="F24" s="38"/>
      <c r="G24" s="38"/>
      <c r="H24" s="183"/>
      <c r="I24" s="396">
        <v>0</v>
      </c>
      <c r="J24" s="396">
        <v>0</v>
      </c>
      <c r="K24" s="393">
        <v>300</v>
      </c>
      <c r="L24" s="396">
        <f t="shared" si="0"/>
        <v>0</v>
      </c>
      <c r="M24" s="52">
        <f t="shared" si="1"/>
        <v>300</v>
      </c>
    </row>
    <row r="25" spans="1:13">
      <c r="A25" s="40"/>
      <c r="B25" s="40"/>
      <c r="C25" s="39"/>
      <c r="D25" s="182"/>
      <c r="E25" s="38"/>
      <c r="F25" s="38"/>
      <c r="G25" s="38"/>
      <c r="H25" s="183"/>
      <c r="I25" s="396">
        <v>0</v>
      </c>
      <c r="J25" s="396">
        <v>0</v>
      </c>
      <c r="K25" s="393">
        <v>300</v>
      </c>
      <c r="L25" s="396">
        <f t="shared" si="0"/>
        <v>0</v>
      </c>
      <c r="M25" s="52">
        <f t="shared" si="1"/>
        <v>300</v>
      </c>
    </row>
    <row r="26" spans="1:13">
      <c r="A26" s="40"/>
      <c r="B26" s="40"/>
      <c r="C26" s="39"/>
      <c r="D26" s="182"/>
      <c r="E26" s="38"/>
      <c r="F26" s="38"/>
      <c r="G26" s="38"/>
      <c r="H26" s="183"/>
      <c r="I26" s="396">
        <v>0</v>
      </c>
      <c r="J26" s="396">
        <v>0</v>
      </c>
      <c r="K26" s="393">
        <v>300</v>
      </c>
      <c r="L26" s="396">
        <f t="shared" si="0"/>
        <v>0</v>
      </c>
      <c r="M26" s="52">
        <f t="shared" si="1"/>
        <v>300</v>
      </c>
    </row>
    <row r="27" spans="1:13">
      <c r="A27" s="40"/>
      <c r="B27" s="40"/>
      <c r="C27" s="39"/>
      <c r="D27" s="182"/>
      <c r="E27" s="38"/>
      <c r="F27" s="38"/>
      <c r="G27" s="38"/>
      <c r="H27" s="183"/>
      <c r="I27" s="396">
        <v>0</v>
      </c>
      <c r="J27" s="396">
        <v>0</v>
      </c>
      <c r="K27" s="393">
        <v>300</v>
      </c>
      <c r="L27" s="396">
        <f t="shared" si="0"/>
        <v>0</v>
      </c>
      <c r="M27" s="52">
        <f t="shared" si="1"/>
        <v>300</v>
      </c>
    </row>
    <row r="28" spans="1:13">
      <c r="A28" s="40"/>
      <c r="B28" s="40"/>
      <c r="C28" s="39"/>
      <c r="D28" s="182"/>
      <c r="E28" s="38"/>
      <c r="F28" s="38"/>
      <c r="G28" s="38"/>
      <c r="H28" s="183"/>
      <c r="I28" s="396">
        <v>0</v>
      </c>
      <c r="J28" s="396">
        <v>0</v>
      </c>
      <c r="K28" s="393">
        <v>300</v>
      </c>
      <c r="L28" s="396">
        <f t="shared" si="0"/>
        <v>0</v>
      </c>
      <c r="M28" s="52">
        <f t="shared" si="1"/>
        <v>300</v>
      </c>
    </row>
    <row r="29" spans="1:13">
      <c r="A29" s="40"/>
      <c r="B29" s="40"/>
      <c r="C29" s="39"/>
      <c r="D29" s="182"/>
      <c r="E29" s="38"/>
      <c r="F29" s="38"/>
      <c r="G29" s="38"/>
      <c r="H29" s="183"/>
      <c r="I29" s="396">
        <v>0</v>
      </c>
      <c r="J29" s="396">
        <v>0</v>
      </c>
      <c r="K29" s="393">
        <v>300</v>
      </c>
      <c r="L29" s="396">
        <f t="shared" si="0"/>
        <v>0</v>
      </c>
      <c r="M29" s="52">
        <f t="shared" si="1"/>
        <v>300</v>
      </c>
    </row>
    <row r="30" spans="1:13">
      <c r="A30" s="40"/>
      <c r="B30" s="40"/>
      <c r="C30" s="39"/>
      <c r="D30" s="182"/>
      <c r="E30" s="38"/>
      <c r="F30" s="38"/>
      <c r="G30" s="38"/>
      <c r="H30" s="183"/>
      <c r="I30" s="396">
        <v>0</v>
      </c>
      <c r="J30" s="396">
        <v>0</v>
      </c>
      <c r="K30" s="393">
        <v>300</v>
      </c>
      <c r="L30" s="396">
        <f t="shared" si="0"/>
        <v>0</v>
      </c>
      <c r="M30" s="52">
        <f t="shared" si="1"/>
        <v>300</v>
      </c>
    </row>
    <row r="31" spans="1:13">
      <c r="A31" s="40"/>
      <c r="B31" s="40"/>
      <c r="C31" s="39"/>
      <c r="D31" s="182"/>
      <c r="E31" s="38"/>
      <c r="F31" s="38"/>
      <c r="G31" s="38"/>
      <c r="H31" s="183"/>
      <c r="I31" s="396">
        <v>0</v>
      </c>
      <c r="J31" s="396">
        <v>0</v>
      </c>
      <c r="K31" s="393">
        <v>300</v>
      </c>
      <c r="L31" s="396">
        <f t="shared" si="0"/>
        <v>0</v>
      </c>
      <c r="M31" s="52">
        <f t="shared" si="1"/>
        <v>300</v>
      </c>
    </row>
    <row r="32" spans="1:13">
      <c r="A32" s="40"/>
      <c r="B32" s="40"/>
      <c r="C32" s="39"/>
      <c r="D32" s="182"/>
      <c r="E32" s="38"/>
      <c r="F32" s="38"/>
      <c r="G32" s="38"/>
      <c r="H32" s="183"/>
      <c r="I32" s="396">
        <v>0</v>
      </c>
      <c r="J32" s="396">
        <v>0</v>
      </c>
      <c r="K32" s="393">
        <v>300</v>
      </c>
      <c r="L32" s="396">
        <f t="shared" si="0"/>
        <v>0</v>
      </c>
      <c r="M32" s="52">
        <f t="shared" si="1"/>
        <v>300</v>
      </c>
    </row>
    <row r="33" spans="1:13">
      <c r="A33" s="40"/>
      <c r="B33" s="40"/>
      <c r="C33" s="39"/>
      <c r="D33" s="182"/>
      <c r="E33" s="38"/>
      <c r="F33" s="38"/>
      <c r="G33" s="38"/>
      <c r="H33" s="183"/>
      <c r="I33" s="396">
        <v>0</v>
      </c>
      <c r="J33" s="396">
        <v>0</v>
      </c>
      <c r="K33" s="393">
        <v>300</v>
      </c>
      <c r="L33" s="396">
        <f t="shared" si="0"/>
        <v>0</v>
      </c>
      <c r="M33" s="52">
        <f t="shared" si="1"/>
        <v>300</v>
      </c>
    </row>
    <row r="34" spans="1:13">
      <c r="A34" s="45"/>
      <c r="B34" s="45"/>
      <c r="C34" s="47"/>
      <c r="D34" s="184"/>
      <c r="E34" s="42"/>
      <c r="F34" s="42"/>
      <c r="G34" s="42"/>
      <c r="H34" s="185"/>
      <c r="I34" s="397">
        <v>0</v>
      </c>
      <c r="J34" s="397">
        <v>0</v>
      </c>
      <c r="K34" s="394">
        <v>300</v>
      </c>
      <c r="L34" s="397">
        <f t="shared" si="0"/>
        <v>0</v>
      </c>
      <c r="M34" s="48">
        <f t="shared" si="1"/>
        <v>300</v>
      </c>
    </row>
  </sheetData>
  <mergeCells count="2">
    <mergeCell ref="A3:H3"/>
    <mergeCell ref="I3:J3"/>
  </mergeCells>
  <phoneticPr fontId="0" type="noConversion"/>
  <conditionalFormatting sqref="M35:M65536 M3">
    <cfRule type="cellIs" dxfId="2" priority="1" stopIfTrue="1" operator="equal">
      <formula>120</formula>
    </cfRule>
  </conditionalFormatting>
  <conditionalFormatting sqref="L5:L34 I5:J34">
    <cfRule type="cellIs" dxfId="1" priority="2" stopIfTrue="1" operator="equal">
      <formula>0</formula>
    </cfRule>
  </conditionalFormatting>
  <printOptions horizontalCentered="1"/>
  <pageMargins left="0.19685039370078741" right="0.19685039370078741" top="0.98425196850393704" bottom="0.98425196850393704" header="0.51181102362204722" footer="0.51181102362204722"/>
  <pageSetup paperSize="9" orientation="landscape" horizontalDpi="300" verticalDpi="300" r:id="rId1"/>
  <headerFooter alignWithMargins="0">
    <oddFooter>&amp;L&amp;8Vorlage: Sören Marquardt HSVRM, Dateiversion 2014
Druck: &amp;D, &amp;T Uhr.&amp;C&amp;8Datei: &amp;F
Blatt: &amp;A&amp;R&amp;8Seite:
&amp;P/&amp;N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33"/>
  <sheetViews>
    <sheetView workbookViewId="0">
      <pane ySplit="4" topLeftCell="A5" activePane="bottomLeft" state="frozen"/>
      <selection sqref="A1:H1"/>
      <selection pane="bottomLeft" activeCell="E18" sqref="E18"/>
    </sheetView>
  </sheetViews>
  <sheetFormatPr baseColWidth="10" defaultRowHeight="12.75"/>
  <cols>
    <col min="1" max="1" width="3.5703125" style="429" bestFit="1" customWidth="1"/>
    <col min="2" max="2" width="3.28515625" style="429" bestFit="1" customWidth="1"/>
    <col min="3" max="3" width="5.140625" style="430" customWidth="1"/>
    <col min="4" max="5" width="10.7109375" style="431" customWidth="1"/>
    <col min="6" max="6" width="27.28515625" style="431" customWidth="1"/>
    <col min="7" max="7" width="6.42578125" style="431" bestFit="1" customWidth="1"/>
    <col min="8" max="8" width="15.7109375" style="431" customWidth="1"/>
    <col min="9" max="9" width="4.7109375" style="432" customWidth="1"/>
    <col min="10" max="11" width="4.7109375" style="429" customWidth="1"/>
    <col min="12" max="12" width="4.7109375" style="432" customWidth="1"/>
    <col min="13" max="13" width="4.7109375" style="429" customWidth="1"/>
    <col min="14" max="14" width="4.7109375" style="432" customWidth="1"/>
    <col min="15" max="16" width="4.7109375" style="429" customWidth="1"/>
    <col min="17" max="17" width="4.7109375" style="432" customWidth="1"/>
    <col min="18" max="18" width="4.7109375" style="429" customWidth="1"/>
    <col min="19" max="19" width="4.7109375" style="432" customWidth="1"/>
    <col min="20" max="20" width="4.7109375" style="429" customWidth="1"/>
    <col min="21" max="21" width="3" style="429" bestFit="1" customWidth="1"/>
    <col min="22" max="22" width="3.140625" style="429" bestFit="1" customWidth="1"/>
    <col min="23" max="23" width="5.28515625" style="429" bestFit="1" customWidth="1"/>
    <col min="24" max="24" width="6.140625" style="432" bestFit="1" customWidth="1"/>
    <col min="25" max="25" width="2.7109375" style="429" bestFit="1" customWidth="1"/>
    <col min="26" max="27" width="6" style="429" bestFit="1" customWidth="1"/>
    <col min="28" max="28" width="4.42578125" style="429" customWidth="1"/>
    <col min="29" max="29" width="7.140625" style="430" bestFit="1" customWidth="1"/>
    <col min="30" max="16384" width="11.42578125" style="433"/>
  </cols>
  <sheetData>
    <row r="1" spans="1:29" ht="15.75">
      <c r="A1" s="428" t="str">
        <f>Stammdaten!A20</f>
        <v>Kreismeisterschaft im Turnierhundsport  (HSV Betziesdorf / HSVRM / Kreisgruppe 2) am: 07.05.2017</v>
      </c>
    </row>
    <row r="2" spans="1:29" ht="15">
      <c r="A2" s="434" t="str">
        <f>Stammdaten!A21</f>
        <v xml:space="preserve">PL: Lothar Biesenroth LR THS: Petra Gerstner (HSVRM)   </v>
      </c>
    </row>
    <row r="3" spans="1:29">
      <c r="A3" s="581" t="str">
        <f>"VIERKAMPF 1 (Anzahl: "&amp;COUNT(A5:A33)&amp;")"</f>
        <v>VIERKAMPF 1 (Anzahl: 7)</v>
      </c>
      <c r="B3" s="582"/>
      <c r="C3" s="582"/>
      <c r="D3" s="582"/>
      <c r="E3" s="582"/>
      <c r="F3" s="582"/>
      <c r="G3" s="582"/>
      <c r="H3" s="583"/>
      <c r="I3" s="584" t="s">
        <v>32</v>
      </c>
      <c r="J3" s="585"/>
      <c r="K3" s="585"/>
      <c r="L3" s="585"/>
      <c r="M3" s="585"/>
      <c r="N3" s="585"/>
      <c r="O3" s="585"/>
      <c r="P3" s="585"/>
      <c r="Q3" s="585"/>
      <c r="R3" s="585"/>
      <c r="S3" s="585"/>
      <c r="T3" s="586"/>
      <c r="U3" s="525"/>
      <c r="V3" s="587" t="s">
        <v>31</v>
      </c>
      <c r="W3" s="588"/>
      <c r="X3" s="588"/>
      <c r="Y3" s="588"/>
      <c r="Z3" s="588"/>
      <c r="AA3" s="588"/>
      <c r="AB3" s="588"/>
      <c r="AC3" s="589"/>
    </row>
    <row r="4" spans="1:29" ht="13.5">
      <c r="A4" s="507" t="s">
        <v>12</v>
      </c>
      <c r="B4" s="440" t="s">
        <v>13</v>
      </c>
      <c r="C4" s="508" t="s">
        <v>30</v>
      </c>
      <c r="D4" s="509" t="s">
        <v>2</v>
      </c>
      <c r="E4" s="509" t="s">
        <v>1</v>
      </c>
      <c r="F4" s="509" t="s">
        <v>3</v>
      </c>
      <c r="G4" s="509" t="s">
        <v>94</v>
      </c>
      <c r="H4" s="509" t="s">
        <v>0</v>
      </c>
      <c r="I4" s="443" t="s">
        <v>14</v>
      </c>
      <c r="J4" s="440" t="s">
        <v>15</v>
      </c>
      <c r="K4" s="440" t="s">
        <v>48</v>
      </c>
      <c r="L4" s="443" t="s">
        <v>17</v>
      </c>
      <c r="M4" s="440" t="s">
        <v>15</v>
      </c>
      <c r="N4" s="443" t="s">
        <v>18</v>
      </c>
      <c r="O4" s="440" t="s">
        <v>16</v>
      </c>
      <c r="P4" s="440" t="s">
        <v>48</v>
      </c>
      <c r="Q4" s="443" t="s">
        <v>19</v>
      </c>
      <c r="R4" s="440" t="s">
        <v>15</v>
      </c>
      <c r="S4" s="443" t="s">
        <v>20</v>
      </c>
      <c r="T4" s="478" t="s">
        <v>16</v>
      </c>
      <c r="U4" s="440" t="s">
        <v>22</v>
      </c>
      <c r="V4" s="441" t="s">
        <v>37</v>
      </c>
      <c r="W4" s="442" t="s">
        <v>87</v>
      </c>
      <c r="X4" s="443" t="s">
        <v>10</v>
      </c>
      <c r="Y4" s="440" t="s">
        <v>93</v>
      </c>
      <c r="Z4" s="478" t="s">
        <v>92</v>
      </c>
      <c r="AA4" s="478" t="s">
        <v>88</v>
      </c>
      <c r="AB4" s="442" t="s">
        <v>63</v>
      </c>
      <c r="AC4" s="510" t="s">
        <v>8</v>
      </c>
    </row>
    <row r="5" spans="1:29" ht="13.5">
      <c r="A5" s="511">
        <v>22</v>
      </c>
      <c r="B5" s="512" t="s">
        <v>110</v>
      </c>
      <c r="C5" s="513">
        <v>1</v>
      </c>
      <c r="D5" s="514" t="s">
        <v>138</v>
      </c>
      <c r="E5" s="514" t="s">
        <v>139</v>
      </c>
      <c r="F5" s="514" t="s">
        <v>140</v>
      </c>
      <c r="G5" s="514" t="s">
        <v>47</v>
      </c>
      <c r="H5" s="514" t="s">
        <v>141</v>
      </c>
      <c r="I5" s="515">
        <v>21.55</v>
      </c>
      <c r="J5" s="516">
        <v>2</v>
      </c>
      <c r="K5" s="516">
        <v>10</v>
      </c>
      <c r="L5" s="515">
        <v>18.18</v>
      </c>
      <c r="M5" s="516">
        <v>0</v>
      </c>
      <c r="N5" s="515">
        <v>15.15</v>
      </c>
      <c r="O5" s="516">
        <v>0</v>
      </c>
      <c r="P5" s="516">
        <v>10</v>
      </c>
      <c r="Q5" s="515">
        <v>12.08</v>
      </c>
      <c r="R5" s="516">
        <v>0</v>
      </c>
      <c r="S5" s="515">
        <v>12.2</v>
      </c>
      <c r="T5" s="516">
        <v>0</v>
      </c>
      <c r="U5" s="517">
        <v>52</v>
      </c>
      <c r="V5" s="518">
        <v>255</v>
      </c>
      <c r="W5" s="519">
        <f>K5+P5</f>
        <v>20</v>
      </c>
      <c r="X5" s="515">
        <f>I5+L5+N5+Q5+S5</f>
        <v>79.160000000000011</v>
      </c>
      <c r="Y5" s="518">
        <f>J5+M5+O5+R5+T5</f>
        <v>2</v>
      </c>
      <c r="Z5" s="515">
        <f>SUM(X5:Y5)</f>
        <v>81.160000000000011</v>
      </c>
      <c r="AA5" s="520">
        <f>AC5-U5</f>
        <v>194</v>
      </c>
      <c r="AB5" s="519" t="str">
        <f>IF(U5&gt;41,"JA","NEIN")</f>
        <v>JA</v>
      </c>
      <c r="AC5" s="521">
        <f>ROUND((U5+V5+W5)-(X5+Y5),0)</f>
        <v>246</v>
      </c>
    </row>
    <row r="6" spans="1:29" ht="13.5">
      <c r="A6" s="511"/>
      <c r="B6" s="511"/>
      <c r="C6" s="522"/>
      <c r="D6" s="523"/>
      <c r="E6" s="523"/>
      <c r="F6" s="523"/>
      <c r="G6" s="523"/>
      <c r="H6" s="523"/>
      <c r="I6" s="524"/>
      <c r="J6" s="511"/>
      <c r="K6" s="511">
        <v>10</v>
      </c>
      <c r="L6" s="524"/>
      <c r="M6" s="511"/>
      <c r="N6" s="524"/>
      <c r="O6" s="511"/>
      <c r="P6" s="511">
        <v>10</v>
      </c>
      <c r="Q6" s="524"/>
      <c r="R6" s="511"/>
      <c r="S6" s="524"/>
      <c r="T6" s="511"/>
      <c r="U6" s="517"/>
      <c r="V6" s="518">
        <v>255</v>
      </c>
      <c r="W6" s="519">
        <f t="shared" ref="W6:W33" si="0">K6+P6</f>
        <v>20</v>
      </c>
      <c r="X6" s="515">
        <f t="shared" ref="X6:Y33" si="1">I6+L6+N6+Q6+S6</f>
        <v>0</v>
      </c>
      <c r="Y6" s="518">
        <f t="shared" si="1"/>
        <v>0</v>
      </c>
      <c r="Z6" s="515">
        <f t="shared" ref="Z6:Z33" si="2">SUM(X6:Y6)</f>
        <v>0</v>
      </c>
      <c r="AA6" s="520">
        <f t="shared" ref="AA6:AA33" si="3">AC6-U6</f>
        <v>275</v>
      </c>
      <c r="AB6" s="519" t="str">
        <f t="shared" ref="AB6:AB33" si="4">IF(U6&gt;41,"JA","NEIN")</f>
        <v>NEIN</v>
      </c>
      <c r="AC6" s="521">
        <f t="shared" ref="AC6:AC33" si="5">ROUND((U6+V6+W6)-(X6+Y6),0)</f>
        <v>275</v>
      </c>
    </row>
    <row r="7" spans="1:29" ht="13.5">
      <c r="A7" s="511">
        <v>23</v>
      </c>
      <c r="B7" s="511" t="s">
        <v>95</v>
      </c>
      <c r="C7" s="522">
        <v>1</v>
      </c>
      <c r="D7" s="523" t="s">
        <v>134</v>
      </c>
      <c r="E7" s="523" t="s">
        <v>135</v>
      </c>
      <c r="F7" s="523" t="s">
        <v>136</v>
      </c>
      <c r="G7" s="523" t="s">
        <v>47</v>
      </c>
      <c r="H7" s="523" t="s">
        <v>137</v>
      </c>
      <c r="I7" s="524">
        <v>12.8</v>
      </c>
      <c r="J7" s="511">
        <v>0</v>
      </c>
      <c r="K7" s="511">
        <v>10</v>
      </c>
      <c r="L7" s="524">
        <v>15.1</v>
      </c>
      <c r="M7" s="511">
        <v>0</v>
      </c>
      <c r="N7" s="524">
        <v>14.48</v>
      </c>
      <c r="O7" s="511">
        <v>0</v>
      </c>
      <c r="P7" s="511">
        <v>10</v>
      </c>
      <c r="Q7" s="524">
        <v>11.83</v>
      </c>
      <c r="R7" s="511">
        <v>0</v>
      </c>
      <c r="S7" s="524">
        <v>12.13</v>
      </c>
      <c r="T7" s="511">
        <v>0</v>
      </c>
      <c r="U7" s="517">
        <v>48</v>
      </c>
      <c r="V7" s="518">
        <v>255</v>
      </c>
      <c r="W7" s="519">
        <f t="shared" si="0"/>
        <v>20</v>
      </c>
      <c r="X7" s="515">
        <f t="shared" si="1"/>
        <v>66.339999999999989</v>
      </c>
      <c r="Y7" s="518">
        <f t="shared" si="1"/>
        <v>0</v>
      </c>
      <c r="Z7" s="515">
        <f t="shared" si="2"/>
        <v>66.339999999999989</v>
      </c>
      <c r="AA7" s="520">
        <f t="shared" si="3"/>
        <v>209</v>
      </c>
      <c r="AB7" s="519" t="str">
        <f t="shared" si="4"/>
        <v>JA</v>
      </c>
      <c r="AC7" s="521">
        <f t="shared" si="5"/>
        <v>257</v>
      </c>
    </row>
    <row r="8" spans="1:29" ht="13.5">
      <c r="A8" s="511"/>
      <c r="B8" s="511"/>
      <c r="C8" s="522"/>
      <c r="D8" s="523"/>
      <c r="E8" s="523"/>
      <c r="F8" s="523"/>
      <c r="G8" s="523"/>
      <c r="H8" s="523"/>
      <c r="I8" s="524"/>
      <c r="J8" s="511"/>
      <c r="K8" s="511">
        <v>10</v>
      </c>
      <c r="L8" s="524"/>
      <c r="M8" s="511"/>
      <c r="N8" s="524"/>
      <c r="O8" s="511"/>
      <c r="P8" s="511">
        <v>10</v>
      </c>
      <c r="Q8" s="524"/>
      <c r="R8" s="511"/>
      <c r="S8" s="524"/>
      <c r="T8" s="511"/>
      <c r="U8" s="517"/>
      <c r="V8" s="518">
        <v>255</v>
      </c>
      <c r="W8" s="519">
        <f t="shared" si="0"/>
        <v>20</v>
      </c>
      <c r="X8" s="515">
        <f t="shared" si="1"/>
        <v>0</v>
      </c>
      <c r="Y8" s="518">
        <f t="shared" si="1"/>
        <v>0</v>
      </c>
      <c r="Z8" s="515">
        <f t="shared" si="2"/>
        <v>0</v>
      </c>
      <c r="AA8" s="520">
        <f t="shared" si="3"/>
        <v>275</v>
      </c>
      <c r="AB8" s="519" t="str">
        <f t="shared" si="4"/>
        <v>NEIN</v>
      </c>
      <c r="AC8" s="521">
        <f t="shared" si="5"/>
        <v>275</v>
      </c>
    </row>
    <row r="9" spans="1:29" ht="13.5">
      <c r="A9" s="511">
        <v>24</v>
      </c>
      <c r="B9" s="511" t="s">
        <v>144</v>
      </c>
      <c r="C9" s="522">
        <v>1</v>
      </c>
      <c r="D9" s="523" t="s">
        <v>147</v>
      </c>
      <c r="E9" s="523" t="s">
        <v>146</v>
      </c>
      <c r="F9" s="523" t="s">
        <v>206</v>
      </c>
      <c r="G9" s="523" t="s">
        <v>47</v>
      </c>
      <c r="H9" s="523" t="s">
        <v>104</v>
      </c>
      <c r="I9" s="524">
        <v>14.53</v>
      </c>
      <c r="J9" s="511">
        <v>2</v>
      </c>
      <c r="K9" s="511">
        <v>10</v>
      </c>
      <c r="L9" s="524">
        <v>16.03</v>
      </c>
      <c r="M9" s="511">
        <v>0</v>
      </c>
      <c r="N9" s="524">
        <v>16.55</v>
      </c>
      <c r="O9" s="511">
        <v>0</v>
      </c>
      <c r="P9" s="511">
        <v>10</v>
      </c>
      <c r="Q9" s="524">
        <v>13.58</v>
      </c>
      <c r="R9" s="511">
        <v>0</v>
      </c>
      <c r="S9" s="524">
        <v>14.2</v>
      </c>
      <c r="T9" s="511">
        <v>0</v>
      </c>
      <c r="U9" s="517">
        <v>58</v>
      </c>
      <c r="V9" s="518">
        <v>255</v>
      </c>
      <c r="W9" s="519">
        <f t="shared" si="0"/>
        <v>20</v>
      </c>
      <c r="X9" s="515">
        <f t="shared" si="1"/>
        <v>74.89</v>
      </c>
      <c r="Y9" s="518">
        <f t="shared" si="1"/>
        <v>2</v>
      </c>
      <c r="Z9" s="515">
        <f t="shared" si="2"/>
        <v>76.89</v>
      </c>
      <c r="AA9" s="520">
        <f t="shared" si="3"/>
        <v>198</v>
      </c>
      <c r="AB9" s="519" t="str">
        <f t="shared" si="4"/>
        <v>JA</v>
      </c>
      <c r="AC9" s="521">
        <f t="shared" si="5"/>
        <v>256</v>
      </c>
    </row>
    <row r="10" spans="1:29" ht="13.5">
      <c r="A10" s="511">
        <v>25</v>
      </c>
      <c r="B10" s="511" t="s">
        <v>144</v>
      </c>
      <c r="C10" s="522">
        <v>2</v>
      </c>
      <c r="D10" s="523" t="s">
        <v>205</v>
      </c>
      <c r="E10" s="523" t="s">
        <v>148</v>
      </c>
      <c r="F10" s="523" t="s">
        <v>149</v>
      </c>
      <c r="G10" s="523" t="s">
        <v>47</v>
      </c>
      <c r="H10" s="523" t="s">
        <v>104</v>
      </c>
      <c r="I10" s="524">
        <v>14.65</v>
      </c>
      <c r="J10" s="511">
        <v>0</v>
      </c>
      <c r="K10" s="511">
        <v>10</v>
      </c>
      <c r="L10" s="524">
        <v>18.18</v>
      </c>
      <c r="M10" s="511">
        <v>0</v>
      </c>
      <c r="N10" s="524">
        <v>18.5</v>
      </c>
      <c r="O10" s="511">
        <v>0</v>
      </c>
      <c r="P10" s="511">
        <v>10</v>
      </c>
      <c r="Q10" s="524">
        <v>14.58</v>
      </c>
      <c r="R10" s="511">
        <v>4</v>
      </c>
      <c r="S10" s="524">
        <v>15.65</v>
      </c>
      <c r="T10" s="511">
        <v>6</v>
      </c>
      <c r="U10" s="517">
        <v>49</v>
      </c>
      <c r="V10" s="518">
        <v>255</v>
      </c>
      <c r="W10" s="519">
        <f t="shared" si="0"/>
        <v>20</v>
      </c>
      <c r="X10" s="515">
        <f t="shared" si="1"/>
        <v>81.56</v>
      </c>
      <c r="Y10" s="518">
        <f t="shared" si="1"/>
        <v>10</v>
      </c>
      <c r="Z10" s="515">
        <f t="shared" si="2"/>
        <v>91.56</v>
      </c>
      <c r="AA10" s="520">
        <f t="shared" si="3"/>
        <v>183</v>
      </c>
      <c r="AB10" s="519" t="str">
        <f t="shared" si="4"/>
        <v>JA</v>
      </c>
      <c r="AC10" s="521">
        <f t="shared" si="5"/>
        <v>232</v>
      </c>
    </row>
    <row r="11" spans="1:29" ht="13.5">
      <c r="A11" s="511"/>
      <c r="B11" s="511"/>
      <c r="C11" s="522"/>
      <c r="D11" s="523"/>
      <c r="E11" s="523"/>
      <c r="F11" s="523"/>
      <c r="G11" s="523"/>
      <c r="H11" s="523"/>
      <c r="I11" s="524"/>
      <c r="J11" s="511"/>
      <c r="K11" s="511">
        <v>10</v>
      </c>
      <c r="L11" s="524"/>
      <c r="M11" s="511"/>
      <c r="N11" s="524"/>
      <c r="O11" s="511"/>
      <c r="P11" s="511">
        <v>10</v>
      </c>
      <c r="Q11" s="524"/>
      <c r="R11" s="511"/>
      <c r="S11" s="524"/>
      <c r="T11" s="511"/>
      <c r="U11" s="517"/>
      <c r="V11" s="518">
        <v>255</v>
      </c>
      <c r="W11" s="519">
        <f t="shared" si="0"/>
        <v>20</v>
      </c>
      <c r="X11" s="515">
        <f t="shared" si="1"/>
        <v>0</v>
      </c>
      <c r="Y11" s="518">
        <f t="shared" si="1"/>
        <v>0</v>
      </c>
      <c r="Z11" s="515">
        <f t="shared" si="2"/>
        <v>0</v>
      </c>
      <c r="AA11" s="520">
        <f t="shared" si="3"/>
        <v>275</v>
      </c>
      <c r="AB11" s="519" t="str">
        <f t="shared" si="4"/>
        <v>NEIN</v>
      </c>
      <c r="AC11" s="521">
        <f t="shared" si="5"/>
        <v>275</v>
      </c>
    </row>
    <row r="12" spans="1:29" ht="13.5">
      <c r="A12" s="511">
        <v>26</v>
      </c>
      <c r="B12" s="511" t="s">
        <v>115</v>
      </c>
      <c r="C12" s="522">
        <v>1</v>
      </c>
      <c r="D12" s="523" t="s">
        <v>150</v>
      </c>
      <c r="E12" s="523" t="s">
        <v>129</v>
      </c>
      <c r="F12" s="523" t="s">
        <v>151</v>
      </c>
      <c r="G12" s="523" t="s">
        <v>152</v>
      </c>
      <c r="H12" s="523" t="s">
        <v>120</v>
      </c>
      <c r="I12" s="524">
        <v>17.23</v>
      </c>
      <c r="J12" s="511">
        <v>2</v>
      </c>
      <c r="K12" s="511">
        <v>10</v>
      </c>
      <c r="L12" s="524">
        <v>18.25</v>
      </c>
      <c r="M12" s="511">
        <v>0</v>
      </c>
      <c r="N12" s="524">
        <v>18</v>
      </c>
      <c r="O12" s="511">
        <v>0</v>
      </c>
      <c r="P12" s="511">
        <v>10</v>
      </c>
      <c r="Q12" s="524">
        <v>17.28</v>
      </c>
      <c r="R12" s="511">
        <v>0</v>
      </c>
      <c r="S12" s="524">
        <v>17.25</v>
      </c>
      <c r="T12" s="511">
        <v>0</v>
      </c>
      <c r="U12" s="517">
        <v>45</v>
      </c>
      <c r="V12" s="518">
        <v>255</v>
      </c>
      <c r="W12" s="519">
        <f t="shared" si="0"/>
        <v>20</v>
      </c>
      <c r="X12" s="515">
        <f t="shared" si="1"/>
        <v>88.01</v>
      </c>
      <c r="Y12" s="518">
        <f t="shared" si="1"/>
        <v>2</v>
      </c>
      <c r="Z12" s="515">
        <f t="shared" si="2"/>
        <v>90.01</v>
      </c>
      <c r="AA12" s="520">
        <f t="shared" si="3"/>
        <v>185</v>
      </c>
      <c r="AB12" s="519" t="str">
        <f t="shared" si="4"/>
        <v>JA</v>
      </c>
      <c r="AC12" s="521">
        <f t="shared" si="5"/>
        <v>230</v>
      </c>
    </row>
    <row r="13" spans="1:29" ht="13.5">
      <c r="A13" s="511"/>
      <c r="B13" s="511"/>
      <c r="C13" s="522"/>
      <c r="D13" s="523"/>
      <c r="E13" s="523"/>
      <c r="F13" s="523"/>
      <c r="G13" s="523"/>
      <c r="H13" s="523"/>
      <c r="I13" s="524"/>
      <c r="J13" s="511"/>
      <c r="K13" s="511">
        <v>10</v>
      </c>
      <c r="L13" s="524"/>
      <c r="M13" s="511"/>
      <c r="N13" s="524"/>
      <c r="O13" s="511"/>
      <c r="P13" s="511">
        <v>10</v>
      </c>
      <c r="Q13" s="524"/>
      <c r="R13" s="511"/>
      <c r="S13" s="524"/>
      <c r="T13" s="511"/>
      <c r="U13" s="517"/>
      <c r="V13" s="518">
        <v>255</v>
      </c>
      <c r="W13" s="519">
        <f t="shared" si="0"/>
        <v>20</v>
      </c>
      <c r="X13" s="515">
        <f t="shared" si="1"/>
        <v>0</v>
      </c>
      <c r="Y13" s="518">
        <f t="shared" si="1"/>
        <v>0</v>
      </c>
      <c r="Z13" s="515">
        <f t="shared" si="2"/>
        <v>0</v>
      </c>
      <c r="AA13" s="520">
        <f t="shared" si="3"/>
        <v>275</v>
      </c>
      <c r="AB13" s="519" t="str">
        <f t="shared" si="4"/>
        <v>NEIN</v>
      </c>
      <c r="AC13" s="521">
        <f t="shared" si="5"/>
        <v>275</v>
      </c>
    </row>
    <row r="14" spans="1:29" ht="13.5">
      <c r="A14" s="511">
        <v>27</v>
      </c>
      <c r="B14" s="511" t="s">
        <v>153</v>
      </c>
      <c r="C14" s="522">
        <v>1</v>
      </c>
      <c r="D14" s="523" t="s">
        <v>154</v>
      </c>
      <c r="E14" s="523" t="s">
        <v>155</v>
      </c>
      <c r="F14" s="523" t="s">
        <v>156</v>
      </c>
      <c r="G14" s="523" t="s">
        <v>47</v>
      </c>
      <c r="H14" s="523" t="s">
        <v>141</v>
      </c>
      <c r="I14" s="524">
        <v>18.079999999999998</v>
      </c>
      <c r="J14" s="511">
        <v>0</v>
      </c>
      <c r="K14" s="511">
        <v>10</v>
      </c>
      <c r="L14" s="524">
        <v>20.100000000000001</v>
      </c>
      <c r="M14" s="511">
        <v>0</v>
      </c>
      <c r="N14" s="524">
        <v>19.399999999999999</v>
      </c>
      <c r="O14" s="511">
        <v>0</v>
      </c>
      <c r="P14" s="511">
        <v>10</v>
      </c>
      <c r="Q14" s="524">
        <v>19.079999999999998</v>
      </c>
      <c r="R14" s="511">
        <v>0</v>
      </c>
      <c r="S14" s="524">
        <v>20.28</v>
      </c>
      <c r="T14" s="511">
        <v>0</v>
      </c>
      <c r="U14" s="517">
        <v>57</v>
      </c>
      <c r="V14" s="518">
        <v>255</v>
      </c>
      <c r="W14" s="519">
        <f t="shared" si="0"/>
        <v>20</v>
      </c>
      <c r="X14" s="515">
        <f t="shared" si="1"/>
        <v>96.94</v>
      </c>
      <c r="Y14" s="518">
        <f t="shared" si="1"/>
        <v>0</v>
      </c>
      <c r="Z14" s="515">
        <f t="shared" si="2"/>
        <v>96.94</v>
      </c>
      <c r="AA14" s="520">
        <f t="shared" si="3"/>
        <v>178</v>
      </c>
      <c r="AB14" s="519" t="str">
        <f t="shared" si="4"/>
        <v>JA</v>
      </c>
      <c r="AC14" s="521">
        <f t="shared" si="5"/>
        <v>235</v>
      </c>
    </row>
    <row r="15" spans="1:29" ht="13.5">
      <c r="A15" s="511">
        <v>28</v>
      </c>
      <c r="B15" s="511" t="s">
        <v>153</v>
      </c>
      <c r="C15" s="522">
        <v>2</v>
      </c>
      <c r="D15" s="523" t="s">
        <v>130</v>
      </c>
      <c r="E15" s="523" t="s">
        <v>157</v>
      </c>
      <c r="F15" s="523" t="s">
        <v>158</v>
      </c>
      <c r="G15" s="523" t="s">
        <v>47</v>
      </c>
      <c r="H15" s="523" t="s">
        <v>120</v>
      </c>
      <c r="I15" s="524">
        <v>16.43</v>
      </c>
      <c r="J15" s="511">
        <v>2</v>
      </c>
      <c r="K15" s="511">
        <v>10</v>
      </c>
      <c r="L15" s="524">
        <v>16.649999999999999</v>
      </c>
      <c r="M15" s="511">
        <v>0</v>
      </c>
      <c r="N15" s="524">
        <v>16.829999999999998</v>
      </c>
      <c r="O15" s="511">
        <v>0</v>
      </c>
      <c r="P15" s="511">
        <v>10</v>
      </c>
      <c r="Q15" s="524">
        <v>17.88</v>
      </c>
      <c r="R15" s="511">
        <v>0</v>
      </c>
      <c r="S15" s="524">
        <v>16.28</v>
      </c>
      <c r="T15" s="511">
        <v>0</v>
      </c>
      <c r="U15" s="517">
        <v>50</v>
      </c>
      <c r="V15" s="518">
        <v>255</v>
      </c>
      <c r="W15" s="519">
        <f t="shared" si="0"/>
        <v>20</v>
      </c>
      <c r="X15" s="515">
        <f t="shared" si="1"/>
        <v>84.07</v>
      </c>
      <c r="Y15" s="518">
        <f t="shared" si="1"/>
        <v>2</v>
      </c>
      <c r="Z15" s="515">
        <f t="shared" si="2"/>
        <v>86.07</v>
      </c>
      <c r="AA15" s="520">
        <f t="shared" si="3"/>
        <v>189</v>
      </c>
      <c r="AB15" s="519" t="str">
        <f t="shared" si="4"/>
        <v>JA</v>
      </c>
      <c r="AC15" s="521">
        <f t="shared" si="5"/>
        <v>239</v>
      </c>
    </row>
    <row r="16" spans="1:29" ht="13.5">
      <c r="A16" s="511"/>
      <c r="B16" s="511"/>
      <c r="C16" s="522"/>
      <c r="D16" s="523"/>
      <c r="E16" s="523"/>
      <c r="F16" s="523"/>
      <c r="G16" s="523"/>
      <c r="H16" s="523"/>
      <c r="I16" s="524"/>
      <c r="J16" s="511"/>
      <c r="K16" s="511">
        <v>10</v>
      </c>
      <c r="L16" s="524"/>
      <c r="M16" s="511"/>
      <c r="N16" s="524"/>
      <c r="O16" s="511"/>
      <c r="P16" s="511">
        <v>10</v>
      </c>
      <c r="Q16" s="524"/>
      <c r="R16" s="511"/>
      <c r="S16" s="524"/>
      <c r="T16" s="511"/>
      <c r="U16" s="517"/>
      <c r="V16" s="518">
        <v>255</v>
      </c>
      <c r="W16" s="519">
        <f t="shared" si="0"/>
        <v>20</v>
      </c>
      <c r="X16" s="515">
        <f t="shared" si="1"/>
        <v>0</v>
      </c>
      <c r="Y16" s="518">
        <f t="shared" si="1"/>
        <v>0</v>
      </c>
      <c r="Z16" s="515">
        <f t="shared" si="2"/>
        <v>0</v>
      </c>
      <c r="AA16" s="520">
        <f t="shared" si="3"/>
        <v>275</v>
      </c>
      <c r="AB16" s="519" t="str">
        <f t="shared" si="4"/>
        <v>NEIN</v>
      </c>
      <c r="AC16" s="521">
        <f t="shared" si="5"/>
        <v>275</v>
      </c>
    </row>
    <row r="17" spans="1:29" ht="13.5">
      <c r="A17" s="511"/>
      <c r="B17" s="511"/>
      <c r="C17" s="522"/>
      <c r="D17" s="523"/>
      <c r="E17" s="523"/>
      <c r="F17" s="523"/>
      <c r="G17" s="523"/>
      <c r="H17" s="523"/>
      <c r="I17" s="524"/>
      <c r="J17" s="511"/>
      <c r="K17" s="511">
        <v>10</v>
      </c>
      <c r="L17" s="524"/>
      <c r="M17" s="511"/>
      <c r="N17" s="524"/>
      <c r="O17" s="511"/>
      <c r="P17" s="511">
        <v>10</v>
      </c>
      <c r="Q17" s="524"/>
      <c r="R17" s="511"/>
      <c r="S17" s="524"/>
      <c r="T17" s="511"/>
      <c r="U17" s="517"/>
      <c r="V17" s="518">
        <v>255</v>
      </c>
      <c r="W17" s="519">
        <f t="shared" si="0"/>
        <v>20</v>
      </c>
      <c r="X17" s="515">
        <f t="shared" si="1"/>
        <v>0</v>
      </c>
      <c r="Y17" s="518">
        <f t="shared" si="1"/>
        <v>0</v>
      </c>
      <c r="Z17" s="515">
        <f t="shared" si="2"/>
        <v>0</v>
      </c>
      <c r="AA17" s="520">
        <f t="shared" si="3"/>
        <v>275</v>
      </c>
      <c r="AB17" s="519" t="str">
        <f t="shared" si="4"/>
        <v>NEIN</v>
      </c>
      <c r="AC17" s="521">
        <f t="shared" si="5"/>
        <v>275</v>
      </c>
    </row>
    <row r="18" spans="1:29" ht="13.5">
      <c r="A18" s="511"/>
      <c r="B18" s="511"/>
      <c r="C18" s="522"/>
      <c r="D18" s="523"/>
      <c r="E18" s="523"/>
      <c r="F18" s="523"/>
      <c r="G18" s="523"/>
      <c r="H18" s="523"/>
      <c r="I18" s="524"/>
      <c r="J18" s="511"/>
      <c r="K18" s="511">
        <v>10</v>
      </c>
      <c r="L18" s="524"/>
      <c r="M18" s="511"/>
      <c r="N18" s="524"/>
      <c r="O18" s="511"/>
      <c r="P18" s="511">
        <v>10</v>
      </c>
      <c r="Q18" s="524"/>
      <c r="R18" s="511"/>
      <c r="S18" s="524"/>
      <c r="T18" s="511"/>
      <c r="U18" s="517"/>
      <c r="V18" s="518">
        <v>255</v>
      </c>
      <c r="W18" s="519">
        <f t="shared" si="0"/>
        <v>20</v>
      </c>
      <c r="X18" s="515">
        <f t="shared" si="1"/>
        <v>0</v>
      </c>
      <c r="Y18" s="518">
        <f t="shared" si="1"/>
        <v>0</v>
      </c>
      <c r="Z18" s="515">
        <f t="shared" si="2"/>
        <v>0</v>
      </c>
      <c r="AA18" s="520">
        <f t="shared" si="3"/>
        <v>275</v>
      </c>
      <c r="AB18" s="519" t="str">
        <f t="shared" si="4"/>
        <v>NEIN</v>
      </c>
      <c r="AC18" s="521">
        <f t="shared" si="5"/>
        <v>275</v>
      </c>
    </row>
    <row r="19" spans="1:29" ht="13.5">
      <c r="A19" s="511"/>
      <c r="B19" s="511"/>
      <c r="C19" s="522"/>
      <c r="D19" s="523"/>
      <c r="F19" s="523"/>
      <c r="G19" s="523"/>
      <c r="H19" s="523"/>
      <c r="I19" s="524"/>
      <c r="J19" s="511"/>
      <c r="K19" s="511">
        <v>10</v>
      </c>
      <c r="L19" s="524"/>
      <c r="M19" s="511"/>
      <c r="N19" s="524"/>
      <c r="O19" s="511"/>
      <c r="P19" s="511">
        <v>10</v>
      </c>
      <c r="Q19" s="524"/>
      <c r="R19" s="511"/>
      <c r="S19" s="524"/>
      <c r="T19" s="511"/>
      <c r="U19" s="517"/>
      <c r="V19" s="518">
        <v>255</v>
      </c>
      <c r="W19" s="519">
        <f t="shared" si="0"/>
        <v>20</v>
      </c>
      <c r="X19" s="515">
        <f t="shared" si="1"/>
        <v>0</v>
      </c>
      <c r="Y19" s="518">
        <f t="shared" si="1"/>
        <v>0</v>
      </c>
      <c r="Z19" s="515">
        <f t="shared" si="2"/>
        <v>0</v>
      </c>
      <c r="AA19" s="520">
        <f t="shared" si="3"/>
        <v>275</v>
      </c>
      <c r="AB19" s="519" t="str">
        <f t="shared" si="4"/>
        <v>NEIN</v>
      </c>
      <c r="AC19" s="521">
        <f t="shared" si="5"/>
        <v>275</v>
      </c>
    </row>
    <row r="20" spans="1:29" ht="13.5">
      <c r="A20" s="511"/>
      <c r="B20" s="511"/>
      <c r="C20" s="522"/>
      <c r="D20" s="523"/>
      <c r="E20" s="523"/>
      <c r="F20" s="523"/>
      <c r="G20" s="523"/>
      <c r="H20" s="523"/>
      <c r="I20" s="524"/>
      <c r="J20" s="511"/>
      <c r="K20" s="511">
        <v>10</v>
      </c>
      <c r="L20" s="524"/>
      <c r="M20" s="511"/>
      <c r="N20" s="524"/>
      <c r="O20" s="511"/>
      <c r="P20" s="511">
        <v>10</v>
      </c>
      <c r="Q20" s="524"/>
      <c r="R20" s="511"/>
      <c r="S20" s="524"/>
      <c r="T20" s="511"/>
      <c r="U20" s="517"/>
      <c r="V20" s="518">
        <v>255</v>
      </c>
      <c r="W20" s="519">
        <f t="shared" si="0"/>
        <v>20</v>
      </c>
      <c r="X20" s="515">
        <f t="shared" si="1"/>
        <v>0</v>
      </c>
      <c r="Y20" s="518">
        <f t="shared" si="1"/>
        <v>0</v>
      </c>
      <c r="Z20" s="515">
        <f t="shared" si="2"/>
        <v>0</v>
      </c>
      <c r="AA20" s="520">
        <f t="shared" si="3"/>
        <v>275</v>
      </c>
      <c r="AB20" s="519" t="str">
        <f t="shared" si="4"/>
        <v>NEIN</v>
      </c>
      <c r="AC20" s="521">
        <f t="shared" si="5"/>
        <v>275</v>
      </c>
    </row>
    <row r="21" spans="1:29" ht="13.5">
      <c r="A21" s="511"/>
      <c r="B21" s="511"/>
      <c r="C21" s="522"/>
      <c r="D21" s="523"/>
      <c r="E21" s="523"/>
      <c r="F21" s="523"/>
      <c r="G21" s="523"/>
      <c r="H21" s="523"/>
      <c r="I21" s="524"/>
      <c r="J21" s="511"/>
      <c r="K21" s="511">
        <v>10</v>
      </c>
      <c r="L21" s="524"/>
      <c r="M21" s="511"/>
      <c r="N21" s="524"/>
      <c r="O21" s="511"/>
      <c r="P21" s="511">
        <v>10</v>
      </c>
      <c r="Q21" s="524"/>
      <c r="R21" s="511"/>
      <c r="S21" s="524"/>
      <c r="T21" s="511"/>
      <c r="U21" s="517"/>
      <c r="V21" s="518">
        <v>255</v>
      </c>
      <c r="W21" s="519">
        <f t="shared" si="0"/>
        <v>20</v>
      </c>
      <c r="X21" s="515">
        <f t="shared" si="1"/>
        <v>0</v>
      </c>
      <c r="Y21" s="518">
        <f t="shared" si="1"/>
        <v>0</v>
      </c>
      <c r="Z21" s="515">
        <f t="shared" si="2"/>
        <v>0</v>
      </c>
      <c r="AA21" s="520">
        <f t="shared" si="3"/>
        <v>275</v>
      </c>
      <c r="AB21" s="519" t="str">
        <f t="shared" si="4"/>
        <v>NEIN</v>
      </c>
      <c r="AC21" s="521">
        <f t="shared" si="5"/>
        <v>275</v>
      </c>
    </row>
    <row r="22" spans="1:29" ht="13.5">
      <c r="A22" s="511"/>
      <c r="B22" s="511"/>
      <c r="C22" s="522"/>
      <c r="D22" s="523"/>
      <c r="E22" s="523"/>
      <c r="F22" s="523"/>
      <c r="G22" s="523"/>
      <c r="H22" s="523"/>
      <c r="I22" s="524"/>
      <c r="J22" s="511"/>
      <c r="K22" s="511">
        <v>10</v>
      </c>
      <c r="L22" s="524"/>
      <c r="M22" s="511"/>
      <c r="N22" s="524"/>
      <c r="O22" s="511"/>
      <c r="P22" s="511">
        <v>10</v>
      </c>
      <c r="Q22" s="524"/>
      <c r="R22" s="511"/>
      <c r="S22" s="524"/>
      <c r="T22" s="511"/>
      <c r="U22" s="517"/>
      <c r="V22" s="518">
        <v>255</v>
      </c>
      <c r="W22" s="519">
        <f t="shared" si="0"/>
        <v>20</v>
      </c>
      <c r="X22" s="515">
        <f t="shared" si="1"/>
        <v>0</v>
      </c>
      <c r="Y22" s="518">
        <f t="shared" si="1"/>
        <v>0</v>
      </c>
      <c r="Z22" s="515">
        <f t="shared" si="2"/>
        <v>0</v>
      </c>
      <c r="AA22" s="520">
        <f t="shared" si="3"/>
        <v>275</v>
      </c>
      <c r="AB22" s="519" t="str">
        <f t="shared" si="4"/>
        <v>NEIN</v>
      </c>
      <c r="AC22" s="521">
        <f t="shared" si="5"/>
        <v>275</v>
      </c>
    </row>
    <row r="23" spans="1:29" ht="13.5">
      <c r="A23" s="511"/>
      <c r="B23" s="511"/>
      <c r="C23" s="522"/>
      <c r="D23" s="523"/>
      <c r="E23" s="523"/>
      <c r="F23" s="523"/>
      <c r="G23" s="523"/>
      <c r="H23" s="523"/>
      <c r="I23" s="524"/>
      <c r="J23" s="511"/>
      <c r="K23" s="511">
        <v>10</v>
      </c>
      <c r="L23" s="524"/>
      <c r="M23" s="511"/>
      <c r="N23" s="524"/>
      <c r="O23" s="511"/>
      <c r="P23" s="511">
        <v>10</v>
      </c>
      <c r="Q23" s="524"/>
      <c r="R23" s="511"/>
      <c r="S23" s="524"/>
      <c r="T23" s="511"/>
      <c r="U23" s="517"/>
      <c r="V23" s="518">
        <v>255</v>
      </c>
      <c r="W23" s="519">
        <f t="shared" si="0"/>
        <v>20</v>
      </c>
      <c r="X23" s="515">
        <f t="shared" si="1"/>
        <v>0</v>
      </c>
      <c r="Y23" s="518">
        <f t="shared" si="1"/>
        <v>0</v>
      </c>
      <c r="Z23" s="515">
        <f t="shared" si="2"/>
        <v>0</v>
      </c>
      <c r="AA23" s="520">
        <f t="shared" si="3"/>
        <v>275</v>
      </c>
      <c r="AB23" s="519" t="str">
        <f t="shared" si="4"/>
        <v>NEIN</v>
      </c>
      <c r="AC23" s="521">
        <f t="shared" si="5"/>
        <v>275</v>
      </c>
    </row>
    <row r="24" spans="1:29" ht="13.5">
      <c r="A24" s="511"/>
      <c r="B24" s="511"/>
      <c r="C24" s="522"/>
      <c r="D24" s="523"/>
      <c r="E24" s="523"/>
      <c r="F24" s="523"/>
      <c r="G24" s="523"/>
      <c r="H24" s="523"/>
      <c r="I24" s="524"/>
      <c r="J24" s="511"/>
      <c r="K24" s="511">
        <v>10</v>
      </c>
      <c r="L24" s="524"/>
      <c r="M24" s="511"/>
      <c r="N24" s="524"/>
      <c r="O24" s="511"/>
      <c r="P24" s="511">
        <v>10</v>
      </c>
      <c r="Q24" s="524"/>
      <c r="R24" s="511"/>
      <c r="S24" s="524"/>
      <c r="T24" s="511"/>
      <c r="U24" s="517"/>
      <c r="V24" s="518">
        <v>255</v>
      </c>
      <c r="W24" s="519">
        <f t="shared" si="0"/>
        <v>20</v>
      </c>
      <c r="X24" s="515">
        <f t="shared" si="1"/>
        <v>0</v>
      </c>
      <c r="Y24" s="518">
        <f t="shared" si="1"/>
        <v>0</v>
      </c>
      <c r="Z24" s="515">
        <f t="shared" si="2"/>
        <v>0</v>
      </c>
      <c r="AA24" s="520">
        <f t="shared" si="3"/>
        <v>275</v>
      </c>
      <c r="AB24" s="519" t="str">
        <f t="shared" si="4"/>
        <v>NEIN</v>
      </c>
      <c r="AC24" s="521">
        <f t="shared" si="5"/>
        <v>275</v>
      </c>
    </row>
    <row r="25" spans="1:29" ht="13.5">
      <c r="A25" s="511"/>
      <c r="B25" s="511"/>
      <c r="C25" s="522"/>
      <c r="D25" s="523"/>
      <c r="E25" s="523"/>
      <c r="F25" s="523"/>
      <c r="G25" s="523"/>
      <c r="H25" s="523"/>
      <c r="I25" s="524"/>
      <c r="J25" s="511"/>
      <c r="K25" s="511">
        <v>10</v>
      </c>
      <c r="L25" s="524"/>
      <c r="M25" s="511"/>
      <c r="N25" s="524"/>
      <c r="O25" s="511"/>
      <c r="P25" s="511">
        <v>10</v>
      </c>
      <c r="Q25" s="524"/>
      <c r="R25" s="511"/>
      <c r="S25" s="524"/>
      <c r="T25" s="511"/>
      <c r="U25" s="517"/>
      <c r="V25" s="518">
        <v>255</v>
      </c>
      <c r="W25" s="519">
        <f t="shared" si="0"/>
        <v>20</v>
      </c>
      <c r="X25" s="515">
        <f t="shared" si="1"/>
        <v>0</v>
      </c>
      <c r="Y25" s="518">
        <f t="shared" si="1"/>
        <v>0</v>
      </c>
      <c r="Z25" s="515">
        <f t="shared" si="2"/>
        <v>0</v>
      </c>
      <c r="AA25" s="520">
        <f t="shared" si="3"/>
        <v>275</v>
      </c>
      <c r="AB25" s="519" t="str">
        <f t="shared" si="4"/>
        <v>NEIN</v>
      </c>
      <c r="AC25" s="521">
        <f t="shared" si="5"/>
        <v>275</v>
      </c>
    </row>
    <row r="26" spans="1:29" ht="13.5">
      <c r="A26" s="511"/>
      <c r="B26" s="511"/>
      <c r="C26" s="522"/>
      <c r="D26" s="523"/>
      <c r="E26" s="523"/>
      <c r="F26" s="523"/>
      <c r="G26" s="523"/>
      <c r="H26" s="523"/>
      <c r="I26" s="524"/>
      <c r="J26" s="511"/>
      <c r="K26" s="511">
        <v>10</v>
      </c>
      <c r="L26" s="524"/>
      <c r="M26" s="511"/>
      <c r="N26" s="524"/>
      <c r="O26" s="511"/>
      <c r="P26" s="511">
        <v>10</v>
      </c>
      <c r="Q26" s="524"/>
      <c r="R26" s="511"/>
      <c r="S26" s="524"/>
      <c r="T26" s="511"/>
      <c r="U26" s="517"/>
      <c r="V26" s="518">
        <v>255</v>
      </c>
      <c r="W26" s="519">
        <f t="shared" si="0"/>
        <v>20</v>
      </c>
      <c r="X26" s="515">
        <f t="shared" si="1"/>
        <v>0</v>
      </c>
      <c r="Y26" s="518">
        <f t="shared" si="1"/>
        <v>0</v>
      </c>
      <c r="Z26" s="515">
        <f t="shared" si="2"/>
        <v>0</v>
      </c>
      <c r="AA26" s="520">
        <f t="shared" si="3"/>
        <v>275</v>
      </c>
      <c r="AB26" s="519" t="str">
        <f t="shared" si="4"/>
        <v>NEIN</v>
      </c>
      <c r="AC26" s="521">
        <f t="shared" si="5"/>
        <v>275</v>
      </c>
    </row>
    <row r="27" spans="1:29" ht="13.5">
      <c r="A27" s="511"/>
      <c r="B27" s="511"/>
      <c r="C27" s="522"/>
      <c r="D27" s="523"/>
      <c r="E27" s="523"/>
      <c r="F27" s="523"/>
      <c r="G27" s="523"/>
      <c r="H27" s="523"/>
      <c r="I27" s="524"/>
      <c r="J27" s="511"/>
      <c r="K27" s="511">
        <v>10</v>
      </c>
      <c r="L27" s="524"/>
      <c r="M27" s="511"/>
      <c r="N27" s="524"/>
      <c r="O27" s="511"/>
      <c r="P27" s="511">
        <v>10</v>
      </c>
      <c r="Q27" s="524"/>
      <c r="R27" s="511"/>
      <c r="S27" s="524"/>
      <c r="T27" s="511"/>
      <c r="U27" s="517"/>
      <c r="V27" s="518">
        <v>255</v>
      </c>
      <c r="W27" s="519">
        <f t="shared" si="0"/>
        <v>20</v>
      </c>
      <c r="X27" s="515">
        <f t="shared" si="1"/>
        <v>0</v>
      </c>
      <c r="Y27" s="518">
        <f t="shared" si="1"/>
        <v>0</v>
      </c>
      <c r="Z27" s="515">
        <f t="shared" si="2"/>
        <v>0</v>
      </c>
      <c r="AA27" s="520">
        <f t="shared" si="3"/>
        <v>275</v>
      </c>
      <c r="AB27" s="519" t="str">
        <f t="shared" si="4"/>
        <v>NEIN</v>
      </c>
      <c r="AC27" s="521">
        <f t="shared" si="5"/>
        <v>275</v>
      </c>
    </row>
    <row r="28" spans="1:29" ht="13.5">
      <c r="A28" s="511"/>
      <c r="B28" s="511"/>
      <c r="C28" s="522"/>
      <c r="D28" s="523"/>
      <c r="E28" s="523"/>
      <c r="F28" s="523"/>
      <c r="G28" s="523"/>
      <c r="H28" s="523"/>
      <c r="I28" s="524"/>
      <c r="J28" s="511"/>
      <c r="K28" s="511">
        <v>10</v>
      </c>
      <c r="L28" s="524"/>
      <c r="M28" s="511"/>
      <c r="N28" s="524"/>
      <c r="O28" s="511"/>
      <c r="P28" s="511">
        <v>10</v>
      </c>
      <c r="Q28" s="524"/>
      <c r="R28" s="511"/>
      <c r="S28" s="524"/>
      <c r="T28" s="511"/>
      <c r="U28" s="517"/>
      <c r="V28" s="518">
        <v>255</v>
      </c>
      <c r="W28" s="519">
        <f t="shared" si="0"/>
        <v>20</v>
      </c>
      <c r="X28" s="515">
        <f t="shared" si="1"/>
        <v>0</v>
      </c>
      <c r="Y28" s="518">
        <f t="shared" si="1"/>
        <v>0</v>
      </c>
      <c r="Z28" s="515">
        <f t="shared" si="2"/>
        <v>0</v>
      </c>
      <c r="AA28" s="520">
        <f t="shared" si="3"/>
        <v>275</v>
      </c>
      <c r="AB28" s="519" t="str">
        <f t="shared" si="4"/>
        <v>NEIN</v>
      </c>
      <c r="AC28" s="521">
        <f t="shared" si="5"/>
        <v>275</v>
      </c>
    </row>
    <row r="29" spans="1:29" ht="13.5">
      <c r="A29" s="511"/>
      <c r="B29" s="511"/>
      <c r="C29" s="522"/>
      <c r="D29" s="523"/>
      <c r="E29" s="523"/>
      <c r="F29" s="523"/>
      <c r="G29" s="523"/>
      <c r="H29" s="523"/>
      <c r="I29" s="524"/>
      <c r="J29" s="511"/>
      <c r="K29" s="511">
        <v>10</v>
      </c>
      <c r="L29" s="524"/>
      <c r="M29" s="511"/>
      <c r="N29" s="524"/>
      <c r="O29" s="511"/>
      <c r="P29" s="511">
        <v>10</v>
      </c>
      <c r="Q29" s="524"/>
      <c r="R29" s="511"/>
      <c r="S29" s="524"/>
      <c r="T29" s="511"/>
      <c r="U29" s="517"/>
      <c r="V29" s="518">
        <v>255</v>
      </c>
      <c r="W29" s="519">
        <f t="shared" si="0"/>
        <v>20</v>
      </c>
      <c r="X29" s="515">
        <f t="shared" si="1"/>
        <v>0</v>
      </c>
      <c r="Y29" s="518">
        <f t="shared" si="1"/>
        <v>0</v>
      </c>
      <c r="Z29" s="515">
        <f t="shared" si="2"/>
        <v>0</v>
      </c>
      <c r="AA29" s="520">
        <f t="shared" si="3"/>
        <v>275</v>
      </c>
      <c r="AB29" s="519" t="str">
        <f t="shared" si="4"/>
        <v>NEIN</v>
      </c>
      <c r="AC29" s="521">
        <f t="shared" si="5"/>
        <v>275</v>
      </c>
    </row>
    <row r="30" spans="1:29" ht="13.5">
      <c r="A30" s="511"/>
      <c r="B30" s="511"/>
      <c r="C30" s="522"/>
      <c r="D30" s="523"/>
      <c r="E30" s="523"/>
      <c r="F30" s="523"/>
      <c r="G30" s="523"/>
      <c r="H30" s="523"/>
      <c r="I30" s="524"/>
      <c r="J30" s="511"/>
      <c r="K30" s="511">
        <v>10</v>
      </c>
      <c r="L30" s="524"/>
      <c r="M30" s="511"/>
      <c r="N30" s="524"/>
      <c r="O30" s="511"/>
      <c r="P30" s="511">
        <v>10</v>
      </c>
      <c r="Q30" s="524"/>
      <c r="R30" s="511"/>
      <c r="S30" s="524"/>
      <c r="T30" s="511"/>
      <c r="U30" s="517"/>
      <c r="V30" s="518">
        <v>255</v>
      </c>
      <c r="W30" s="519">
        <f t="shared" si="0"/>
        <v>20</v>
      </c>
      <c r="X30" s="515">
        <f t="shared" si="1"/>
        <v>0</v>
      </c>
      <c r="Y30" s="518">
        <f t="shared" si="1"/>
        <v>0</v>
      </c>
      <c r="Z30" s="515">
        <f t="shared" si="2"/>
        <v>0</v>
      </c>
      <c r="AA30" s="520">
        <f t="shared" si="3"/>
        <v>275</v>
      </c>
      <c r="AB30" s="519" t="str">
        <f t="shared" si="4"/>
        <v>NEIN</v>
      </c>
      <c r="AC30" s="521">
        <f t="shared" si="5"/>
        <v>275</v>
      </c>
    </row>
    <row r="31" spans="1:29" ht="13.5">
      <c r="A31" s="511"/>
      <c r="B31" s="511"/>
      <c r="C31" s="522"/>
      <c r="D31" s="523"/>
      <c r="E31" s="523"/>
      <c r="F31" s="523"/>
      <c r="G31" s="523"/>
      <c r="H31" s="523"/>
      <c r="I31" s="524"/>
      <c r="J31" s="511"/>
      <c r="K31" s="511">
        <v>10</v>
      </c>
      <c r="L31" s="524"/>
      <c r="M31" s="511"/>
      <c r="N31" s="524"/>
      <c r="O31" s="511"/>
      <c r="P31" s="511">
        <v>10</v>
      </c>
      <c r="Q31" s="524"/>
      <c r="R31" s="511"/>
      <c r="S31" s="524"/>
      <c r="T31" s="511"/>
      <c r="U31" s="517"/>
      <c r="V31" s="518">
        <v>255</v>
      </c>
      <c r="W31" s="519">
        <f t="shared" si="0"/>
        <v>20</v>
      </c>
      <c r="X31" s="515">
        <f t="shared" si="1"/>
        <v>0</v>
      </c>
      <c r="Y31" s="518">
        <f t="shared" si="1"/>
        <v>0</v>
      </c>
      <c r="Z31" s="515">
        <f t="shared" si="2"/>
        <v>0</v>
      </c>
      <c r="AA31" s="520">
        <f t="shared" si="3"/>
        <v>275</v>
      </c>
      <c r="AB31" s="519" t="str">
        <f t="shared" si="4"/>
        <v>NEIN</v>
      </c>
      <c r="AC31" s="521">
        <f t="shared" si="5"/>
        <v>275</v>
      </c>
    </row>
    <row r="32" spans="1:29" ht="13.5">
      <c r="A32" s="511"/>
      <c r="B32" s="511"/>
      <c r="C32" s="522"/>
      <c r="D32" s="523"/>
      <c r="E32" s="523"/>
      <c r="F32" s="523"/>
      <c r="G32" s="523"/>
      <c r="H32" s="523"/>
      <c r="I32" s="524"/>
      <c r="J32" s="511"/>
      <c r="K32" s="511">
        <v>10</v>
      </c>
      <c r="L32" s="524"/>
      <c r="M32" s="511"/>
      <c r="N32" s="524"/>
      <c r="O32" s="511"/>
      <c r="P32" s="511">
        <v>10</v>
      </c>
      <c r="Q32" s="524"/>
      <c r="R32" s="511"/>
      <c r="S32" s="524"/>
      <c r="T32" s="511"/>
      <c r="U32" s="517"/>
      <c r="V32" s="518">
        <v>255</v>
      </c>
      <c r="W32" s="519">
        <f t="shared" si="0"/>
        <v>20</v>
      </c>
      <c r="X32" s="515">
        <f t="shared" si="1"/>
        <v>0</v>
      </c>
      <c r="Y32" s="518">
        <f t="shared" si="1"/>
        <v>0</v>
      </c>
      <c r="Z32" s="515">
        <f t="shared" si="2"/>
        <v>0</v>
      </c>
      <c r="AA32" s="520">
        <f t="shared" si="3"/>
        <v>275</v>
      </c>
      <c r="AB32" s="519" t="str">
        <f t="shared" si="4"/>
        <v>NEIN</v>
      </c>
      <c r="AC32" s="521">
        <f t="shared" si="5"/>
        <v>275</v>
      </c>
    </row>
    <row r="33" spans="1:29" ht="13.5">
      <c r="A33" s="511"/>
      <c r="B33" s="511"/>
      <c r="C33" s="522"/>
      <c r="D33" s="523"/>
      <c r="E33" s="523"/>
      <c r="F33" s="523"/>
      <c r="G33" s="523"/>
      <c r="H33" s="523"/>
      <c r="I33" s="524"/>
      <c r="J33" s="511"/>
      <c r="K33" s="511">
        <v>10</v>
      </c>
      <c r="L33" s="524"/>
      <c r="M33" s="511"/>
      <c r="N33" s="524"/>
      <c r="O33" s="511"/>
      <c r="P33" s="511">
        <v>10</v>
      </c>
      <c r="Q33" s="524"/>
      <c r="R33" s="511"/>
      <c r="S33" s="524"/>
      <c r="T33" s="511"/>
      <c r="U33" s="517"/>
      <c r="V33" s="518">
        <v>255</v>
      </c>
      <c r="W33" s="519">
        <f t="shared" si="0"/>
        <v>20</v>
      </c>
      <c r="X33" s="515">
        <f t="shared" si="1"/>
        <v>0</v>
      </c>
      <c r="Y33" s="518">
        <f t="shared" si="1"/>
        <v>0</v>
      </c>
      <c r="Z33" s="515">
        <f t="shared" si="2"/>
        <v>0</v>
      </c>
      <c r="AA33" s="520">
        <f t="shared" si="3"/>
        <v>275</v>
      </c>
      <c r="AB33" s="519" t="str">
        <f t="shared" si="4"/>
        <v>NEIN</v>
      </c>
      <c r="AC33" s="521">
        <f t="shared" si="5"/>
        <v>275</v>
      </c>
    </row>
  </sheetData>
  <mergeCells count="3">
    <mergeCell ref="A3:H3"/>
    <mergeCell ref="I3:T3"/>
    <mergeCell ref="V3:AC3"/>
  </mergeCells>
  <phoneticPr fontId="24" type="noConversion"/>
  <printOptions horizontalCentered="1"/>
  <pageMargins left="0.19685039370078741" right="0.19685039370078741" top="0.98425196850393704" bottom="0.98425196850393704" header="0.51181102362204722" footer="0.51181102362204722"/>
  <pageSetup paperSize="9" scale="81" orientation="landscape" horizontalDpi="300" verticalDpi="300" r:id="rId1"/>
  <headerFooter alignWithMargins="0">
    <oddFooter>&amp;L&amp;8Vorlage: Sören Marquardt HSVRM, Dateiversion 2014
Druck: &amp;D, &amp;T Uhr.&amp;C&amp;8Datei: &amp;F
Blatt: &amp;A&amp;R&amp;8Seite:
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2</DocSecurity>
  <ScaleCrop>false</ScaleCrop>
  <HeadingPairs>
    <vt:vector size="4" baseType="variant">
      <vt:variant>
        <vt:lpstr>Arbeitsblätter</vt:lpstr>
      </vt:variant>
      <vt:variant>
        <vt:i4>18</vt:i4>
      </vt:variant>
      <vt:variant>
        <vt:lpstr>Benannte Bereiche</vt:lpstr>
      </vt:variant>
      <vt:variant>
        <vt:i4>11</vt:i4>
      </vt:variant>
    </vt:vector>
  </HeadingPairs>
  <TitlesOfParts>
    <vt:vector size="29" baseType="lpstr">
      <vt:lpstr>Stammdaten</vt:lpstr>
      <vt:lpstr>HINWEISE - Bitte lesen</vt:lpstr>
      <vt:lpstr>GELÄNDELAUF 1000m</vt:lpstr>
      <vt:lpstr>GELÄNDELAUF 1000m SZ</vt:lpstr>
      <vt:lpstr>GELÄNDELAUF 2000m</vt:lpstr>
      <vt:lpstr>GELÄNDELAUF 2000m SZ</vt:lpstr>
      <vt:lpstr>GELÄNDELAUF 5000m</vt:lpstr>
      <vt:lpstr>GELÄNDELAUF 5000m SZ</vt:lpstr>
      <vt:lpstr>VIERKAMPF 1</vt:lpstr>
      <vt:lpstr>VIERKAMPF 2</vt:lpstr>
      <vt:lpstr>VIERKAMPF 3</vt:lpstr>
      <vt:lpstr>DREIKAMPF</vt:lpstr>
      <vt:lpstr>HINDERNISLAUF-TURNIER</vt:lpstr>
      <vt:lpstr>SHORTY</vt:lpstr>
      <vt:lpstr>SHORTY (KO-System)</vt:lpstr>
      <vt:lpstr>CSC</vt:lpstr>
      <vt:lpstr>CSC (KO-System)</vt:lpstr>
      <vt:lpstr>K.O.-Cup</vt:lpstr>
      <vt:lpstr>DREIKAMPF!Drucktitel</vt:lpstr>
      <vt:lpstr>'GELÄNDELAUF 1000m'!Drucktitel</vt:lpstr>
      <vt:lpstr>'GELÄNDELAUF 1000m SZ'!Drucktitel</vt:lpstr>
      <vt:lpstr>'GELÄNDELAUF 2000m'!Drucktitel</vt:lpstr>
      <vt:lpstr>'GELÄNDELAUF 2000m SZ'!Drucktitel</vt:lpstr>
      <vt:lpstr>'GELÄNDELAUF 5000m'!Drucktitel</vt:lpstr>
      <vt:lpstr>'GELÄNDELAUF 5000m SZ'!Drucktitel</vt:lpstr>
      <vt:lpstr>'HINDERNISLAUF-TURNIER'!Drucktitel</vt:lpstr>
      <vt:lpstr>'VIERKAMPF 1'!Drucktitel</vt:lpstr>
      <vt:lpstr>'VIERKAMPF 2'!Drucktitel</vt:lpstr>
      <vt:lpstr>'VIERKAMPF 3'!Drucktitel</vt:lpstr>
    </vt:vector>
  </TitlesOfParts>
  <Company>HSVRM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THS Auswertung Version 2014</dc:title>
  <dc:subject>THS</dc:subject>
  <dc:creator>Sören Marquardt</dc:creator>
  <cp:lastModifiedBy>Lothar</cp:lastModifiedBy>
  <cp:lastPrinted>2017-05-06T15:22:21Z</cp:lastPrinted>
  <dcterms:created xsi:type="dcterms:W3CDTF">2002-04-30T17:45:28Z</dcterms:created>
  <dcterms:modified xsi:type="dcterms:W3CDTF">2017-05-26T14:58:23Z</dcterms:modified>
  <cp:category>THS</cp:category>
</cp:coreProperties>
</file>